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mpras\COMPRAS Y CONTRATACIONES\AÑO 2022\LICITACIONES PÚBLICAS\GAS\Licitación Pública de Precios GNL N°02-2022 Servicio de Practicaje y Piltaje\06.Circulares\"/>
    </mc:Choice>
  </mc:AlternateContent>
  <xr:revisionPtr revIDLastSave="0" documentId="8_{88A7B96C-F916-49C0-A57D-482B480BAA10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ESC - PyP" sheetId="5" r:id="rId1"/>
    <sheet name="BB - PyP" sheetId="3" r:id="rId2"/>
  </sheets>
  <definedNames>
    <definedName name="_xlnm.Print_Area" localSheetId="1">'BB - PyP'!$A$2:$O$79</definedName>
    <definedName name="_xlnm.Print_Area" localSheetId="0">'ESC - PyP'!$A$1:$P$107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5" i="3" l="1"/>
  <c r="J64" i="3"/>
  <c r="L53" i="3" l="1"/>
  <c r="M53" i="3" s="1"/>
  <c r="L24" i="3"/>
  <c r="M24" i="3" s="1"/>
  <c r="L84" i="5"/>
  <c r="M84" i="5" s="1"/>
  <c r="L100" i="5"/>
  <c r="M100" i="5" s="1"/>
  <c r="L68" i="5"/>
  <c r="M68" i="5" s="1"/>
  <c r="L40" i="5"/>
  <c r="M40" i="5" s="1"/>
  <c r="L24" i="5"/>
  <c r="M24" i="5" s="1"/>
  <c r="J19" i="5"/>
  <c r="L19" i="5" s="1"/>
  <c r="J18" i="5"/>
  <c r="L18" i="5" s="1"/>
  <c r="L16" i="5"/>
  <c r="J23" i="5" s="1"/>
  <c r="L16" i="3" l="1"/>
  <c r="J23" i="3" s="1"/>
  <c r="L23" i="3" s="1"/>
  <c r="M23" i="3" s="1"/>
  <c r="E4" i="3"/>
  <c r="H15" i="3" s="1"/>
  <c r="L15" i="3" s="1"/>
  <c r="L56" i="5"/>
  <c r="M56" i="5" s="1"/>
  <c r="L55" i="5"/>
  <c r="M55" i="5" s="1"/>
  <c r="L69" i="3"/>
  <c r="M69" i="3" s="1"/>
  <c r="L68" i="3"/>
  <c r="M68" i="3" s="1"/>
  <c r="L67" i="3"/>
  <c r="M67" i="3" s="1"/>
  <c r="J31" i="3"/>
  <c r="L31" i="3" s="1"/>
  <c r="J36" i="3" s="1"/>
  <c r="L54" i="3"/>
  <c r="J51" i="3"/>
  <c r="L51" i="3" s="1"/>
  <c r="M51" i="3" s="1"/>
  <c r="J50" i="3"/>
  <c r="L50" i="3" s="1"/>
  <c r="M50" i="3" s="1"/>
  <c r="J49" i="3"/>
  <c r="L49" i="3" s="1"/>
  <c r="M49" i="3" s="1"/>
  <c r="L45" i="3"/>
  <c r="J47" i="3"/>
  <c r="L47" i="3" s="1"/>
  <c r="M47" i="3" s="1"/>
  <c r="L40" i="3"/>
  <c r="M40" i="3" s="1"/>
  <c r="L39" i="3"/>
  <c r="M39" i="3" s="1"/>
  <c r="L38" i="3"/>
  <c r="M38" i="3" s="1"/>
  <c r="L25" i="3"/>
  <c r="M25" i="3" s="1"/>
  <c r="E4" i="5"/>
  <c r="J47" i="5" s="1"/>
  <c r="L47" i="5" s="1"/>
  <c r="L101" i="5"/>
  <c r="M101" i="5" s="1"/>
  <c r="L92" i="5"/>
  <c r="L85" i="5"/>
  <c r="M85" i="5" s="1"/>
  <c r="L69" i="5"/>
  <c r="M69" i="5" s="1"/>
  <c r="L54" i="5"/>
  <c r="M54" i="5" s="1"/>
  <c r="L25" i="5"/>
  <c r="M25" i="5" s="1"/>
  <c r="L41" i="5"/>
  <c r="M41" i="5" s="1"/>
  <c r="L103" i="5"/>
  <c r="M103" i="5" s="1"/>
  <c r="L102" i="5"/>
  <c r="M102" i="5" s="1"/>
  <c r="L87" i="5"/>
  <c r="M87" i="5" s="1"/>
  <c r="L86" i="5"/>
  <c r="M86" i="5" s="1"/>
  <c r="L71" i="5"/>
  <c r="M71" i="5" s="1"/>
  <c r="L70" i="5"/>
  <c r="M70" i="5" s="1"/>
  <c r="L43" i="5"/>
  <c r="M43" i="5" s="1"/>
  <c r="L42" i="5"/>
  <c r="M42" i="5" s="1"/>
  <c r="L76" i="5"/>
  <c r="L32" i="5"/>
  <c r="L27" i="5"/>
  <c r="M27" i="5" s="1"/>
  <c r="L26" i="5"/>
  <c r="M26" i="5" s="1"/>
  <c r="L56" i="3"/>
  <c r="M56" i="3" s="1"/>
  <c r="L55" i="3"/>
  <c r="M55" i="3" s="1"/>
  <c r="L27" i="3"/>
  <c r="M27" i="3" s="1"/>
  <c r="L26" i="3"/>
  <c r="M26" i="3" s="1"/>
  <c r="M54" i="3"/>
  <c r="J67" i="5"/>
  <c r="L67" i="5" s="1"/>
  <c r="M67" i="5" s="1"/>
  <c r="J60" i="3"/>
  <c r="L60" i="3" s="1"/>
  <c r="L61" i="3" s="1"/>
  <c r="J66" i="3"/>
  <c r="L66" i="3" s="1"/>
  <c r="M66" i="3" s="1"/>
  <c r="L64" i="3"/>
  <c r="M64" i="3" s="1"/>
  <c r="J62" i="3"/>
  <c r="L62" i="3" s="1"/>
  <c r="M62" i="3" s="1"/>
  <c r="J37" i="3"/>
  <c r="L37" i="3" s="1"/>
  <c r="M37" i="3" s="1"/>
  <c r="J35" i="3"/>
  <c r="L35" i="3" s="1"/>
  <c r="M35" i="3" s="1"/>
  <c r="J34" i="3"/>
  <c r="L34" i="3" s="1"/>
  <c r="M34" i="3" s="1"/>
  <c r="J33" i="3"/>
  <c r="L33" i="3" s="1"/>
  <c r="M33" i="3" s="1"/>
  <c r="J98" i="5"/>
  <c r="L98" i="5" s="1"/>
  <c r="M98" i="5" s="1"/>
  <c r="J97" i="5"/>
  <c r="L97" i="5" s="1"/>
  <c r="M97" i="5" s="1"/>
  <c r="J96" i="5"/>
  <c r="L96" i="5" s="1"/>
  <c r="M96" i="5" s="1"/>
  <c r="J94" i="5"/>
  <c r="L94" i="5" s="1"/>
  <c r="M94" i="5" s="1"/>
  <c r="J82" i="5"/>
  <c r="L82" i="5" s="1"/>
  <c r="M82" i="5" s="1"/>
  <c r="J81" i="5"/>
  <c r="L81" i="5" s="1"/>
  <c r="M81" i="5" s="1"/>
  <c r="J80" i="5"/>
  <c r="L80" i="5" s="1"/>
  <c r="M80" i="5" s="1"/>
  <c r="J78" i="5"/>
  <c r="L78" i="5" s="1"/>
  <c r="M78" i="5" s="1"/>
  <c r="J66" i="5"/>
  <c r="L66" i="5" s="1"/>
  <c r="M66" i="5" s="1"/>
  <c r="J65" i="5"/>
  <c r="L65" i="5" s="1"/>
  <c r="M65" i="5" s="1"/>
  <c r="J64" i="5"/>
  <c r="L64" i="5" s="1"/>
  <c r="M64" i="5" s="1"/>
  <c r="J62" i="5"/>
  <c r="L62" i="5" s="1"/>
  <c r="M62" i="5" s="1"/>
  <c r="J53" i="5"/>
  <c r="L53" i="5" s="1"/>
  <c r="M53" i="5" s="1"/>
  <c r="J52" i="5"/>
  <c r="L52" i="5" s="1"/>
  <c r="M52" i="5" s="1"/>
  <c r="J50" i="5"/>
  <c r="L50" i="5" s="1"/>
  <c r="M50" i="5" s="1"/>
  <c r="J49" i="5"/>
  <c r="L49" i="5" s="1"/>
  <c r="M49" i="5" s="1"/>
  <c r="J38" i="5"/>
  <c r="L38" i="5" s="1"/>
  <c r="M38" i="5" s="1"/>
  <c r="J37" i="5"/>
  <c r="L37" i="5" s="1"/>
  <c r="M37" i="5" s="1"/>
  <c r="J35" i="5"/>
  <c r="L35" i="5" s="1"/>
  <c r="M35" i="5" s="1"/>
  <c r="J34" i="5"/>
  <c r="L34" i="5" s="1"/>
  <c r="M34" i="5" s="1"/>
  <c r="J22" i="5"/>
  <c r="L22" i="5" s="1"/>
  <c r="M22" i="5" s="1"/>
  <c r="J21" i="5"/>
  <c r="M19" i="5"/>
  <c r="M18" i="5"/>
  <c r="J22" i="3"/>
  <c r="L22" i="3" s="1"/>
  <c r="M22" i="3" s="1"/>
  <c r="J20" i="3"/>
  <c r="L20" i="3" s="1"/>
  <c r="M20" i="3" s="1"/>
  <c r="J19" i="3"/>
  <c r="L19" i="3" s="1"/>
  <c r="M19" i="3" s="1"/>
  <c r="J18" i="3"/>
  <c r="L18" i="3" s="1"/>
  <c r="M18" i="3" s="1"/>
  <c r="L65" i="3" l="1"/>
  <c r="M65" i="3" s="1"/>
  <c r="J63" i="3"/>
  <c r="L63" i="3" s="1"/>
  <c r="M63" i="3" s="1"/>
  <c r="J60" i="5"/>
  <c r="L60" i="5" s="1"/>
  <c r="M16" i="3"/>
  <c r="J83" i="5"/>
  <c r="L83" i="5" s="1"/>
  <c r="M83" i="5" s="1"/>
  <c r="J39" i="5"/>
  <c r="L39" i="5" s="1"/>
  <c r="M39" i="5" s="1"/>
  <c r="J99" i="5"/>
  <c r="L99" i="5" s="1"/>
  <c r="M99" i="5" s="1"/>
  <c r="M45" i="3"/>
  <c r="J52" i="3"/>
  <c r="L52" i="3" s="1"/>
  <c r="M52" i="3" s="1"/>
  <c r="M60" i="3"/>
  <c r="M61" i="3" s="1"/>
  <c r="M70" i="3" s="1"/>
  <c r="H15" i="5"/>
  <c r="H31" i="5" s="1"/>
  <c r="L31" i="5" s="1"/>
  <c r="M31" i="5" s="1"/>
  <c r="L21" i="5"/>
  <c r="M21" i="5" s="1"/>
  <c r="M76" i="5"/>
  <c r="M32" i="5"/>
  <c r="M92" i="5"/>
  <c r="L17" i="3"/>
  <c r="M15" i="3"/>
  <c r="M31" i="3"/>
  <c r="M32" i="3" s="1"/>
  <c r="L32" i="3"/>
  <c r="L36" i="3"/>
  <c r="M36" i="3" s="1"/>
  <c r="L70" i="3"/>
  <c r="H44" i="3"/>
  <c r="L44" i="3" s="1"/>
  <c r="M16" i="5"/>
  <c r="M47" i="5"/>
  <c r="M48" i="5" s="1"/>
  <c r="L48" i="5"/>
  <c r="J51" i="5" s="1"/>
  <c r="L51" i="5" s="1"/>
  <c r="M51" i="5" s="1"/>
  <c r="M60" i="5"/>
  <c r="M61" i="5" s="1"/>
  <c r="L61" i="5"/>
  <c r="J63" i="5" s="1"/>
  <c r="L63" i="5" s="1"/>
  <c r="L23" i="5"/>
  <c r="M23" i="5" s="1"/>
  <c r="M17" i="3" l="1"/>
  <c r="L33" i="5"/>
  <c r="H75" i="5"/>
  <c r="L75" i="5" s="1"/>
  <c r="M75" i="5" s="1"/>
  <c r="M77" i="5" s="1"/>
  <c r="L15" i="5"/>
  <c r="L17" i="5" s="1"/>
  <c r="J20" i="5" s="1"/>
  <c r="L20" i="5" s="1"/>
  <c r="M20" i="5" s="1"/>
  <c r="H91" i="5"/>
  <c r="L91" i="5" s="1"/>
  <c r="M91" i="5" s="1"/>
  <c r="M93" i="5" s="1"/>
  <c r="M57" i="5"/>
  <c r="L57" i="5"/>
  <c r="M33" i="5"/>
  <c r="L46" i="3"/>
  <c r="M44" i="3"/>
  <c r="M46" i="3" s="1"/>
  <c r="L41" i="3"/>
  <c r="J21" i="3"/>
  <c r="L21" i="3" s="1"/>
  <c r="M21" i="3" s="1"/>
  <c r="M28" i="3" s="1"/>
  <c r="M41" i="3"/>
  <c r="L72" i="5"/>
  <c r="M63" i="5"/>
  <c r="M72" i="5" s="1"/>
  <c r="J36" i="5"/>
  <c r="L36" i="5" s="1"/>
  <c r="M36" i="5" s="1"/>
  <c r="M44" i="5" l="1"/>
  <c r="M15" i="5"/>
  <c r="M17" i="5" s="1"/>
  <c r="L93" i="5"/>
  <c r="J95" i="5" s="1"/>
  <c r="L95" i="5" s="1"/>
  <c r="M95" i="5" s="1"/>
  <c r="M104" i="5" s="1"/>
  <c r="L77" i="5"/>
  <c r="J79" i="5" s="1"/>
  <c r="L79" i="5" s="1"/>
  <c r="M79" i="5" s="1"/>
  <c r="M88" i="5" s="1"/>
  <c r="L28" i="5"/>
  <c r="M28" i="5"/>
  <c r="J48" i="3"/>
  <c r="L48" i="3" s="1"/>
  <c r="M48" i="3" s="1"/>
  <c r="M57" i="3" s="1"/>
  <c r="L72" i="3" s="1"/>
  <c r="L28" i="3"/>
  <c r="L44" i="5"/>
  <c r="L106" i="5" l="1"/>
  <c r="L88" i="5"/>
  <c r="L104" i="5"/>
  <c r="L57" i="3"/>
</calcChain>
</file>

<file path=xl/sharedStrings.xml><?xml version="1.0" encoding="utf-8"?>
<sst xmlns="http://schemas.openxmlformats.org/spreadsheetml/2006/main" count="434" uniqueCount="95">
  <si>
    <t>LOA</t>
  </si>
  <si>
    <t>BEAM</t>
  </si>
  <si>
    <t>PUNTAL</t>
  </si>
  <si>
    <t>Conceptos</t>
  </si>
  <si>
    <t>Cantidad</t>
  </si>
  <si>
    <t>Coef. Fiscal</t>
  </si>
  <si>
    <t>Recargo %</t>
  </si>
  <si>
    <t>TARIFA FINAL (USD)</t>
  </si>
  <si>
    <t>a</t>
  </si>
  <si>
    <t>b</t>
  </si>
  <si>
    <t>c</t>
  </si>
  <si>
    <t>d</t>
  </si>
  <si>
    <t>e</t>
  </si>
  <si>
    <t>NOTAS IMPORTANTES:</t>
  </si>
  <si>
    <t xml:space="preserve">1-  </t>
  </si>
  <si>
    <t xml:space="preserve">2- </t>
  </si>
  <si>
    <t>Coeficiente Fiscal</t>
  </si>
  <si>
    <t>TNR</t>
  </si>
  <si>
    <t>Calado de ingreso</t>
  </si>
  <si>
    <t>Calado de salida</t>
  </si>
  <si>
    <t>Horas</t>
  </si>
  <si>
    <t>Calados (pies)</t>
  </si>
  <si>
    <t>TARIFA BASE (USD)</t>
  </si>
  <si>
    <t>Posicionamiento (base fija)</t>
  </si>
  <si>
    <t>TOTAL</t>
  </si>
  <si>
    <t>(Recargo % * (Tarifa Básica parte I + Tarifa Básica parte II))</t>
  </si>
  <si>
    <t xml:space="preserve">(cantidad x horas x Tarifa) </t>
  </si>
  <si>
    <t xml:space="preserve">(cantidad x CF x Tarifa) </t>
  </si>
  <si>
    <t>(cantidad x Tarifa) -</t>
  </si>
  <si>
    <t xml:space="preserve">(Tarifa) </t>
  </si>
  <si>
    <t>Tarifa Total USD</t>
  </si>
  <si>
    <t>Descuento (%)</t>
  </si>
  <si>
    <t>Calado =&lt; 28 pies</t>
  </si>
  <si>
    <t>&gt; 28 pies =&lt; 30 pies</t>
  </si>
  <si>
    <t>&gt; 30 pies =&lt; 32 pies</t>
  </si>
  <si>
    <t>&gt; 32 pies =&lt; 34 pies</t>
  </si>
  <si>
    <t>&gt; 34 pies</t>
  </si>
  <si>
    <t>Unidad fiscal (Loa * Beam * Depth) / 800</t>
  </si>
  <si>
    <t>ANEXO A: PLANILLA DE COTIZACIÓN TERMINAL ESCOBAR // TARIFAS MAXIMAS PRACTICAJE Y PILOTAJE.</t>
  </si>
  <si>
    <t>Servicio Basico = UF (Unidad Fiscal) * CF (Coeficiente Fiscal)</t>
  </si>
  <si>
    <t>Trarifa Basica = UF (a) + CR (b)</t>
  </si>
  <si>
    <t>Tarifa Unitaria USD</t>
  </si>
  <si>
    <t>Demoras</t>
  </si>
  <si>
    <t>Kms tramo</t>
  </si>
  <si>
    <t>Pilotaje subida RÍO de la Plata  - (entrada del buque)</t>
  </si>
  <si>
    <t>Pilotaje subida RÍO Parana  - (entrada del buque)</t>
  </si>
  <si>
    <t>Pilotaje salida RÍO Parana  - (salida del buque)</t>
  </si>
  <si>
    <t>Pilotaje Salida RÍO de la Plata  - (salida del buque)</t>
  </si>
  <si>
    <t>Servicio Practicaje PUERTO (salida)</t>
  </si>
  <si>
    <t>Componente UF = UF (Unidad Fiscal) * CF (Coeficiente Fiscal)</t>
  </si>
  <si>
    <t>Servicio Basico = UF (a) + CR (b)</t>
  </si>
  <si>
    <t>Componente de Recorrido ( CR * kms del tramos correspondiente ) // Recalada - ZC)</t>
  </si>
  <si>
    <t>Componente de Recorrido ( CR * kms del tramos correspondiente ) // ZC - Escobar)</t>
  </si>
  <si>
    <t>Servicio Practicaje PUERTO (entrada)</t>
  </si>
  <si>
    <t>ANEXO A: PLANILLA DE COTIZACIÓN BAHIA BLANCA // TARIFAS MAXIMAS PRACTICAJE Y PILOTAJE.</t>
  </si>
  <si>
    <t>Pilotaje INGRESO Ing.White  - (entrada del buque)</t>
  </si>
  <si>
    <t>Pilotaje SALIDA Ing.White  - (salida del buque)</t>
  </si>
  <si>
    <t>A</t>
  </si>
  <si>
    <t>Tarifa Básica parte I Servicio Basico de practicaje (UF * CF)</t>
  </si>
  <si>
    <t>Adicional Calado  % sobre la tarifa básica total (Tarífa básica)</t>
  </si>
  <si>
    <t>4-</t>
  </si>
  <si>
    <t>Gastos Conexos (servicio de traslado terrestre)</t>
  </si>
  <si>
    <t>Gastos Conexos (servicio de lanchas)</t>
  </si>
  <si>
    <t>Deberán completar únicamente las celdas de amarillo con Porcentaje de Descuento o valores en USD según corresponda.</t>
  </si>
  <si>
    <t>Los valores cotizados deberán contemplar la cantidad total indicada en cada ítem.</t>
  </si>
  <si>
    <t>Componente de Recorrido ( CR * kms del tramos correspondiente ) // Boya 11 - Pto Galvan)</t>
  </si>
  <si>
    <t>Componente de Recorrido ( CR * kms del tramos correspondiente ) // Pto Galvan - Boya 11)</t>
  </si>
  <si>
    <t xml:space="preserve"> </t>
  </si>
  <si>
    <t>e.1</t>
  </si>
  <si>
    <t>e.2</t>
  </si>
  <si>
    <t>Costo cancelación después iniciado el servicio (Gtos de Movilidad)</t>
  </si>
  <si>
    <t>Costo cancelación después iniciado el servicio (50% serv. Básico)</t>
  </si>
  <si>
    <t>Precios deberán ser cotizados en USD (Dólares) sin IVA.</t>
  </si>
  <si>
    <t>El punto "Costo de cancelacion de servicio", se toma una unidad por operación, es decir, es por su totalidad, independientemente que sean dos Practico/Pilotos.</t>
  </si>
  <si>
    <t>d.2</t>
  </si>
  <si>
    <t>f.2</t>
  </si>
  <si>
    <t>d.1</t>
  </si>
  <si>
    <t>f.1</t>
  </si>
  <si>
    <t>c.1</t>
  </si>
  <si>
    <t>c.2</t>
  </si>
  <si>
    <t>c.3</t>
  </si>
  <si>
    <t>c.4</t>
  </si>
  <si>
    <t>c.5</t>
  </si>
  <si>
    <t>b.1</t>
  </si>
  <si>
    <t>b.2</t>
  </si>
  <si>
    <t>b.3</t>
  </si>
  <si>
    <t>b.4</t>
  </si>
  <si>
    <t>b.5</t>
  </si>
  <si>
    <t>3-</t>
  </si>
  <si>
    <t>RENGLÓN 2</t>
  </si>
  <si>
    <t>RENGLÓN 1</t>
  </si>
  <si>
    <t>RENGLÓN 3</t>
  </si>
  <si>
    <t>RENGLÓN 4</t>
  </si>
  <si>
    <t>RENGLÓN 5</t>
  </si>
  <si>
    <t>RENGLÓN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</si>
</sst>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4" formatCode="_-&quot;$&quot;\ * #,##0.00_-;\-&quot;$&quot;\ * #,##0.00_-;_-&quot;$&quot;\ * &quot;-&quot;??_-;_-@_-"/>
    <numFmt numFmtId="164" formatCode="_ * #,##0_ ;_ * \-#,##0_ ;_ * &quot;-&quot;_ ;_ @_ "/>
    <numFmt numFmtId="165" formatCode="_ &quot;$&quot;\ * #,##0.00_ ;_ &quot;$&quot;\ * \-#,##0.00_ ;_ &quot;$&quot;\ * &quot;-&quot;??_ ;_ @_ "/>
    <numFmt numFmtId="166" formatCode="_ * #,##0.00_ ;_ * \-#,##0.00_ ;_ * &quot;-&quot;??_ ;_ @_ "/>
    <numFmt numFmtId="167" formatCode="#,##0.000"/>
    <numFmt numFmtId="168" formatCode="[$USD]\ #,##0.00"/>
    <numFmt numFmtId="169" formatCode="_ [$€-2]\ * #,##0.00_ ;_ [$€-2]\ * \-#,##0.00_ ;_ [$€-2]\ * &quot;-&quot;??_ "/>
    <numFmt numFmtId="170" formatCode="_(* #,##0.00_);_(* \(#,##0.00\);_(* &quot;-&quot;??_);_(@_)"/>
    <numFmt numFmtId="171" formatCode="#,##0."/>
    <numFmt numFmtId="172" formatCode="&quot;$&quot;#."/>
    <numFmt numFmtId="173" formatCode="#,"/>
    <numFmt numFmtId="174" formatCode="_-* #,##0.00\ [$€-1]_-;\-* #,##0.00\ [$€-1]_-;_-* &quot;-&quot;??\ [$€-1]_-"/>
    <numFmt numFmtId="175" formatCode="#,#00"/>
    <numFmt numFmtId="176" formatCode="#.##000"/>
    <numFmt numFmtId="177" formatCode="#.00"/>
    <numFmt numFmtId="178" formatCode="_-* #,##0.00\ _P_t_s_-;\-* #,##0.00\ _P_t_s_-;_-* &quot;-&quot;??\ _P_t_s_-;_-@_-"/>
    <numFmt numFmtId="179" formatCode="_-* #,##0.00\ _p_t_a_-;\-* #,##0.00\ _p_t_a_-;_-* &quot;-&quot;??\ _p_t_a_-;_-@_-"/>
    <numFmt numFmtId="180" formatCode="_-* #,##0.00\ _€_-;\-* #,##0.00\ _€_-;_-* &quot;-&quot;??\ _€_-;_-@_-"/>
    <numFmt numFmtId="181" formatCode="_-* #,##0.00\ &quot;€&quot;_-;\-* #,##0.00\ &quot;€&quot;_-;_-* &quot;-&quot;??\ &quot;€&quot;_-;_-@_-"/>
    <numFmt numFmtId="182" formatCode="\$#,#00"/>
    <numFmt numFmtId="183" formatCode="[$-409]d\-mmm;@"/>
    <numFmt numFmtId="184" formatCode="0.0%"/>
    <numFmt numFmtId="185" formatCode="_-[$USD]\ * #,##0.00_-;\-[$USD]\ * #,##0.00_-;_-[$USD]\ * &quot;-&quot;??_-;_-@_-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Arial"/>
      <family val="2"/>
    </font>
    <font>
      <b/>
      <u/>
      <sz val="20"/>
      <color theme="1"/>
      <name val="Calibri"/>
      <family val="2"/>
      <scheme val="minor"/>
    </font>
    <font>
      <sz val="10"/>
      <name val="Arial"/>
      <family val="2"/>
    </font>
    <font>
      <sz val="12"/>
      <name val="¹ÙÅÁÃ¼"/>
      <family val="1"/>
      <charset val="129"/>
    </font>
    <font>
      <sz val="11"/>
      <color indexed="8"/>
      <name val="Calibri"/>
      <family val="2"/>
    </font>
    <font>
      <sz val="10"/>
      <color theme="1"/>
      <name val="Courier New"/>
      <family val="2"/>
    </font>
    <font>
      <sz val="11"/>
      <color indexed="9"/>
      <name val="Calibri"/>
      <family val="2"/>
    </font>
    <font>
      <sz val="11"/>
      <name val="µ¸¿ò"/>
      <charset val="129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name val="Arial"/>
      <family val="2"/>
    </font>
    <font>
      <sz val="1"/>
      <color indexed="8"/>
      <name val="Courier"/>
      <family val="3"/>
    </font>
    <font>
      <sz val="18"/>
      <name val="Helv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60"/>
      <name val="Calibri"/>
      <family val="2"/>
    </font>
    <font>
      <sz val="8"/>
      <name val="Arial"/>
      <family val="2"/>
    </font>
    <font>
      <sz val="10"/>
      <name val="Courier New"/>
      <family val="3"/>
    </font>
    <font>
      <sz val="10"/>
      <color indexed="8"/>
      <name val="Arial"/>
      <family val="2"/>
    </font>
    <font>
      <sz val="8"/>
      <name val="Helv"/>
    </font>
    <font>
      <i/>
      <sz val="8"/>
      <name val="Helv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2"/>
      <name val="¹ÙÅÁÃ¼"/>
      <charset val="129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55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 style="mediumDashed">
        <color indexed="32"/>
      </diagonal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173">
    <xf numFmtId="0" fontId="0" fillId="0" borderId="0"/>
    <xf numFmtId="9" fontId="1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5" fillId="0" borderId="0"/>
    <xf numFmtId="0" fontId="26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0" borderId="0" applyNumberFormat="0" applyBorder="0" applyAlignment="0" applyProtection="0"/>
    <xf numFmtId="169" fontId="26" fillId="40" borderId="0" applyNumberFormat="0" applyBorder="0" applyAlignment="0" applyProtection="0"/>
    <xf numFmtId="0" fontId="26" fillId="42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2" borderId="0" applyNumberFormat="0" applyBorder="0" applyAlignment="0" applyProtection="0"/>
    <xf numFmtId="169" fontId="26" fillId="42" borderId="0" applyNumberFormat="0" applyBorder="0" applyAlignment="0" applyProtection="0"/>
    <xf numFmtId="0" fontId="26" fillId="44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4" borderId="0" applyNumberFormat="0" applyBorder="0" applyAlignment="0" applyProtection="0"/>
    <xf numFmtId="169" fontId="26" fillId="44" borderId="0" applyNumberFormat="0" applyBorder="0" applyAlignment="0" applyProtection="0"/>
    <xf numFmtId="0" fontId="26" fillId="40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0" borderId="0" applyNumberFormat="0" applyBorder="0" applyAlignment="0" applyProtection="0"/>
    <xf numFmtId="169" fontId="26" fillId="40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169" fontId="26" fillId="47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169" fontId="26" fillId="4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1" fillId="10" borderId="0" applyNumberFormat="0" applyBorder="0" applyAlignment="0" applyProtection="0"/>
    <xf numFmtId="0" fontId="27" fillId="10" borderId="0" applyNumberFormat="0" applyBorder="0" applyAlignment="0" applyProtection="0"/>
    <xf numFmtId="0" fontId="26" fillId="41" borderId="0" applyNumberFormat="0" applyBorder="0" applyAlignment="0" applyProtection="0"/>
    <xf numFmtId="0" fontId="1" fillId="10" borderId="0" applyNumberFormat="0" applyBorder="0" applyAlignment="0" applyProtection="0"/>
    <xf numFmtId="0" fontId="2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1" fillId="14" borderId="0" applyNumberFormat="0" applyBorder="0" applyAlignment="0" applyProtection="0"/>
    <xf numFmtId="0" fontId="27" fillId="14" borderId="0" applyNumberFormat="0" applyBorder="0" applyAlignment="0" applyProtection="0"/>
    <xf numFmtId="0" fontId="26" fillId="43" borderId="0" applyNumberFormat="0" applyBorder="0" applyAlignment="0" applyProtection="0"/>
    <xf numFmtId="0" fontId="1" fillId="14" borderId="0" applyNumberFormat="0" applyBorder="0" applyAlignment="0" applyProtection="0"/>
    <xf numFmtId="0" fontId="2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1" fillId="18" borderId="0" applyNumberFormat="0" applyBorder="0" applyAlignment="0" applyProtection="0"/>
    <xf numFmtId="0" fontId="27" fillId="18" borderId="0" applyNumberFormat="0" applyBorder="0" applyAlignment="0" applyProtection="0"/>
    <xf numFmtId="0" fontId="26" fillId="45" borderId="0" applyNumberFormat="0" applyBorder="0" applyAlignment="0" applyProtection="0"/>
    <xf numFmtId="0" fontId="1" fillId="18" borderId="0" applyNumberFormat="0" applyBorder="0" applyAlignment="0" applyProtection="0"/>
    <xf numFmtId="0" fontId="2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1" fillId="22" borderId="0" applyNumberFormat="0" applyBorder="0" applyAlignment="0" applyProtection="0"/>
    <xf numFmtId="0" fontId="27" fillId="22" borderId="0" applyNumberFormat="0" applyBorder="0" applyAlignment="0" applyProtection="0"/>
    <xf numFmtId="0" fontId="26" fillId="46" borderId="0" applyNumberFormat="0" applyBorder="0" applyAlignment="0" applyProtection="0"/>
    <xf numFmtId="0" fontId="1" fillId="22" borderId="0" applyNumberFormat="0" applyBorder="0" applyAlignment="0" applyProtection="0"/>
    <xf numFmtId="0" fontId="2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1" fillId="26" borderId="0" applyNumberFormat="0" applyBorder="0" applyAlignment="0" applyProtection="0"/>
    <xf numFmtId="0" fontId="27" fillId="26" borderId="0" applyNumberFormat="0" applyBorder="0" applyAlignment="0" applyProtection="0"/>
    <xf numFmtId="0" fontId="26" fillId="47" borderId="0" applyNumberFormat="0" applyBorder="0" applyAlignment="0" applyProtection="0"/>
    <xf numFmtId="0" fontId="1" fillId="26" borderId="0" applyNumberFormat="0" applyBorder="0" applyAlignment="0" applyProtection="0"/>
    <xf numFmtId="0" fontId="2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1" fillId="30" borderId="0" applyNumberFormat="0" applyBorder="0" applyAlignment="0" applyProtection="0"/>
    <xf numFmtId="0" fontId="27" fillId="30" borderId="0" applyNumberFormat="0" applyBorder="0" applyAlignment="0" applyProtection="0"/>
    <xf numFmtId="0" fontId="26" fillId="42" borderId="0" applyNumberFormat="0" applyBorder="0" applyAlignment="0" applyProtection="0"/>
    <xf numFmtId="0" fontId="1" fillId="30" borderId="0" applyNumberFormat="0" applyBorder="0" applyAlignment="0" applyProtection="0"/>
    <xf numFmtId="0" fontId="2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169" fontId="26" fillId="48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169" fontId="26" fillId="49" borderId="0" applyNumberFormat="0" applyBorder="0" applyAlignment="0" applyProtection="0"/>
    <xf numFmtId="0" fontId="26" fillId="50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0" borderId="0" applyNumberFormat="0" applyBorder="0" applyAlignment="0" applyProtection="0"/>
    <xf numFmtId="169" fontId="26" fillId="50" borderId="0" applyNumberFormat="0" applyBorder="0" applyAlignment="0" applyProtection="0"/>
    <xf numFmtId="0" fontId="26" fillId="40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0" borderId="0" applyNumberFormat="0" applyBorder="0" applyAlignment="0" applyProtection="0"/>
    <xf numFmtId="169" fontId="26" fillId="40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169" fontId="26" fillId="48" borderId="0" applyNumberFormat="0" applyBorder="0" applyAlignment="0" applyProtection="0"/>
    <xf numFmtId="0" fontId="26" fillId="4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42" borderId="0" applyNumberFormat="0" applyBorder="0" applyAlignment="0" applyProtection="0"/>
    <xf numFmtId="169" fontId="26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1" fillId="11" borderId="0" applyNumberFormat="0" applyBorder="0" applyAlignment="0" applyProtection="0"/>
    <xf numFmtId="0" fontId="27" fillId="11" borderId="0" applyNumberFormat="0" applyBorder="0" applyAlignment="0" applyProtection="0"/>
    <xf numFmtId="0" fontId="26" fillId="48" borderId="0" applyNumberFormat="0" applyBorder="0" applyAlignment="0" applyProtection="0"/>
    <xf numFmtId="0" fontId="1" fillId="11" borderId="0" applyNumberFormat="0" applyBorder="0" applyAlignment="0" applyProtection="0"/>
    <xf numFmtId="0" fontId="2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1" fillId="15" borderId="0" applyNumberFormat="0" applyBorder="0" applyAlignment="0" applyProtection="0"/>
    <xf numFmtId="0" fontId="27" fillId="15" borderId="0" applyNumberFormat="0" applyBorder="0" applyAlignment="0" applyProtection="0"/>
    <xf numFmtId="0" fontId="26" fillId="49" borderId="0" applyNumberFormat="0" applyBorder="0" applyAlignment="0" applyProtection="0"/>
    <xf numFmtId="0" fontId="1" fillId="15" borderId="0" applyNumberFormat="0" applyBorder="0" applyAlignment="0" applyProtection="0"/>
    <xf numFmtId="0" fontId="2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1" fillId="19" borderId="0" applyNumberFormat="0" applyBorder="0" applyAlignment="0" applyProtection="0"/>
    <xf numFmtId="0" fontId="27" fillId="19" borderId="0" applyNumberFormat="0" applyBorder="0" applyAlignment="0" applyProtection="0"/>
    <xf numFmtId="0" fontId="26" fillId="51" borderId="0" applyNumberFormat="0" applyBorder="0" applyAlignment="0" applyProtection="0"/>
    <xf numFmtId="0" fontId="1" fillId="19" borderId="0" applyNumberFormat="0" applyBorder="0" applyAlignment="0" applyProtection="0"/>
    <xf numFmtId="0" fontId="2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1" fillId="23" borderId="0" applyNumberFormat="0" applyBorder="0" applyAlignment="0" applyProtection="0"/>
    <xf numFmtId="0" fontId="27" fillId="23" borderId="0" applyNumberFormat="0" applyBorder="0" applyAlignment="0" applyProtection="0"/>
    <xf numFmtId="0" fontId="26" fillId="46" borderId="0" applyNumberFormat="0" applyBorder="0" applyAlignment="0" applyProtection="0"/>
    <xf numFmtId="0" fontId="1" fillId="23" borderId="0" applyNumberFormat="0" applyBorder="0" applyAlignment="0" applyProtection="0"/>
    <xf numFmtId="0" fontId="2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1" fillId="27" borderId="0" applyNumberFormat="0" applyBorder="0" applyAlignment="0" applyProtection="0"/>
    <xf numFmtId="0" fontId="27" fillId="27" borderId="0" applyNumberFormat="0" applyBorder="0" applyAlignment="0" applyProtection="0"/>
    <xf numFmtId="0" fontId="26" fillId="48" borderId="0" applyNumberFormat="0" applyBorder="0" applyAlignment="0" applyProtection="0"/>
    <xf numFmtId="0" fontId="1" fillId="27" borderId="0" applyNumberFormat="0" applyBorder="0" applyAlignment="0" applyProtection="0"/>
    <xf numFmtId="0" fontId="2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1" fillId="31" borderId="0" applyNumberFormat="0" applyBorder="0" applyAlignment="0" applyProtection="0"/>
    <xf numFmtId="0" fontId="27" fillId="31" borderId="0" applyNumberFormat="0" applyBorder="0" applyAlignment="0" applyProtection="0"/>
    <xf numFmtId="0" fontId="26" fillId="52" borderId="0" applyNumberFormat="0" applyBorder="0" applyAlignment="0" applyProtection="0"/>
    <xf numFmtId="0" fontId="1" fillId="31" borderId="0" applyNumberFormat="0" applyBorder="0" applyAlignment="0" applyProtection="0"/>
    <xf numFmtId="0" fontId="2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8" fillId="53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3" borderId="0" applyNumberFormat="0" applyBorder="0" applyAlignment="0" applyProtection="0"/>
    <xf numFmtId="169" fontId="28" fillId="53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169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0" borderId="0" applyNumberFormat="0" applyBorder="0" applyAlignment="0" applyProtection="0"/>
    <xf numFmtId="169" fontId="28" fillId="50" borderId="0" applyNumberFormat="0" applyBorder="0" applyAlignment="0" applyProtection="0"/>
    <xf numFmtId="0" fontId="28" fillId="55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5" borderId="0" applyNumberFormat="0" applyBorder="0" applyAlignment="0" applyProtection="0"/>
    <xf numFmtId="169" fontId="28" fillId="55" borderId="0" applyNumberFormat="0" applyBorder="0" applyAlignment="0" applyProtection="0"/>
    <xf numFmtId="0" fontId="28" fillId="53" borderId="0" applyNumberFormat="0" applyBorder="0" applyAlignment="0" applyProtection="0"/>
    <xf numFmtId="0" fontId="28" fillId="53" borderId="0" applyNumberFormat="0" applyBorder="0" applyAlignment="0" applyProtection="0"/>
    <xf numFmtId="169" fontId="28" fillId="53" borderId="0" applyNumberFormat="0" applyBorder="0" applyAlignment="0" applyProtection="0"/>
    <xf numFmtId="0" fontId="28" fillId="42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42" borderId="0" applyNumberFormat="0" applyBorder="0" applyAlignment="0" applyProtection="0"/>
    <xf numFmtId="169" fontId="28" fillId="42" borderId="0" applyNumberFormat="0" applyBorder="0" applyAlignment="0" applyProtection="0"/>
    <xf numFmtId="0" fontId="28" fillId="54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8" fillId="54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49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8" fillId="49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51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8" fillId="51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8" fillId="5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8" fillId="5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8" fillId="53" borderId="0" applyNumberFormat="0" applyBorder="0" applyAlignment="0" applyProtection="0"/>
    <xf numFmtId="0" fontId="28" fillId="53" borderId="0" applyNumberFormat="0" applyBorder="0" applyAlignment="0" applyProtection="0"/>
    <xf numFmtId="0" fontId="28" fillId="57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8" fillId="57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3" borderId="0" applyNumberFormat="0" applyBorder="0" applyAlignment="0" applyProtection="0"/>
    <xf numFmtId="0" fontId="28" fillId="58" borderId="0" applyNumberFormat="0" applyBorder="0" applyAlignment="0" applyProtection="0"/>
    <xf numFmtId="0" fontId="28" fillId="58" borderId="0" applyNumberFormat="0" applyBorder="0" applyAlignment="0" applyProtection="0"/>
    <xf numFmtId="0" fontId="28" fillId="53" borderId="0" applyNumberFormat="0" applyBorder="0" applyAlignment="0" applyProtection="0"/>
    <xf numFmtId="169" fontId="28" fillId="53" borderId="0" applyNumberFormat="0" applyBorder="0" applyAlignment="0" applyProtection="0"/>
    <xf numFmtId="0" fontId="28" fillId="59" borderId="0" applyNumberFormat="0" applyBorder="0" applyAlignment="0" applyProtection="0"/>
    <xf numFmtId="0" fontId="28" fillId="59" borderId="0" applyNumberFormat="0" applyBorder="0" applyAlignment="0" applyProtection="0"/>
    <xf numFmtId="169" fontId="28" fillId="59" borderId="0" applyNumberFormat="0" applyBorder="0" applyAlignment="0" applyProtection="0"/>
    <xf numFmtId="0" fontId="28" fillId="60" borderId="0" applyNumberFormat="0" applyBorder="0" applyAlignment="0" applyProtection="0"/>
    <xf numFmtId="0" fontId="28" fillId="60" borderId="0" applyNumberFormat="0" applyBorder="0" applyAlignment="0" applyProtection="0"/>
    <xf numFmtId="169" fontId="28" fillId="60" borderId="0" applyNumberFormat="0" applyBorder="0" applyAlignment="0" applyProtection="0"/>
    <xf numFmtId="0" fontId="28" fillId="61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61" borderId="0" applyNumberFormat="0" applyBorder="0" applyAlignment="0" applyProtection="0"/>
    <xf numFmtId="169" fontId="28" fillId="61" borderId="0" applyNumberFormat="0" applyBorder="0" applyAlignment="0" applyProtection="0"/>
    <xf numFmtId="0" fontId="28" fillId="53" borderId="0" applyNumberFormat="0" applyBorder="0" applyAlignment="0" applyProtection="0"/>
    <xf numFmtId="0" fontId="28" fillId="53" borderId="0" applyNumberFormat="0" applyBorder="0" applyAlignment="0" applyProtection="0"/>
    <xf numFmtId="169" fontId="28" fillId="53" borderId="0" applyNumberFormat="0" applyBorder="0" applyAlignment="0" applyProtection="0"/>
    <xf numFmtId="0" fontId="28" fillId="62" borderId="0" applyNumberFormat="0" applyBorder="0" applyAlignment="0" applyProtection="0"/>
    <xf numFmtId="0" fontId="28" fillId="62" borderId="0" applyNumberFormat="0" applyBorder="0" applyAlignment="0" applyProtection="0"/>
    <xf numFmtId="169" fontId="28" fillId="62" borderId="0" applyNumberFormat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169" fontId="30" fillId="43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31" fillId="45" borderId="0" applyNumberFormat="0" applyBorder="0" applyAlignment="0" applyProtection="0"/>
    <xf numFmtId="0" fontId="6" fillId="2" borderId="0" applyNumberFormat="0" applyBorder="0" applyAlignment="0" applyProtection="0"/>
    <xf numFmtId="0" fontId="31" fillId="45" borderId="0" applyNumberFormat="0" applyBorder="0" applyAlignment="0" applyProtection="0"/>
    <xf numFmtId="0" fontId="6" fillId="2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24" fillId="0" borderId="26" quotePrefix="1">
      <alignment horizontal="justify" vertical="justify" textRotation="255" wrapText="1" justifyLastLine="1"/>
      <protection hidden="1"/>
    </xf>
    <xf numFmtId="0" fontId="24" fillId="0" borderId="26" quotePrefix="1">
      <alignment horizontal="justify" vertical="justify" textRotation="255" wrapText="1" justifyLastLine="1"/>
      <protection hidden="1"/>
    </xf>
    <xf numFmtId="0" fontId="24" fillId="0" borderId="0"/>
    <xf numFmtId="0" fontId="29" fillId="0" borderId="0"/>
    <xf numFmtId="0" fontId="32" fillId="40" borderId="27" applyNumberFormat="0" applyAlignment="0" applyProtection="0"/>
    <xf numFmtId="0" fontId="32" fillId="40" borderId="27" applyNumberFormat="0" applyAlignment="0" applyProtection="0"/>
    <xf numFmtId="0" fontId="32" fillId="40" borderId="27" applyNumberFormat="0" applyAlignment="0" applyProtection="0"/>
    <xf numFmtId="0" fontId="32" fillId="40" borderId="27" applyNumberFormat="0" applyAlignment="0" applyProtection="0"/>
    <xf numFmtId="169" fontId="32" fillId="40" borderId="27" applyNumberFormat="0" applyAlignment="0" applyProtection="0"/>
    <xf numFmtId="169" fontId="32" fillId="40" borderId="27" applyNumberFormat="0" applyAlignment="0" applyProtection="0"/>
    <xf numFmtId="169" fontId="32" fillId="40" borderId="27" applyNumberFormat="0" applyAlignment="0" applyProtection="0"/>
    <xf numFmtId="0" fontId="32" fillId="40" borderId="27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32" fillId="40" borderId="27" applyNumberFormat="0" applyAlignment="0" applyProtection="0"/>
    <xf numFmtId="0" fontId="32" fillId="40" borderId="27" applyNumberFormat="0" applyAlignment="0" applyProtection="0"/>
    <xf numFmtId="0" fontId="32" fillId="40" borderId="27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32" fillId="40" borderId="27" applyNumberFormat="0" applyAlignment="0" applyProtection="0"/>
    <xf numFmtId="0" fontId="32" fillId="40" borderId="27" applyNumberFormat="0" applyAlignment="0" applyProtection="0"/>
    <xf numFmtId="0" fontId="13" fillId="7" borderId="7" applyNumberFormat="0" applyAlignment="0" applyProtection="0"/>
    <xf numFmtId="0" fontId="33" fillId="55" borderId="28" applyNumberFormat="0" applyAlignment="0" applyProtection="0"/>
    <xf numFmtId="0" fontId="33" fillId="55" borderId="28" applyNumberFormat="0" applyAlignment="0" applyProtection="0"/>
    <xf numFmtId="0" fontId="33" fillId="55" borderId="28" applyNumberFormat="0" applyAlignment="0" applyProtection="0"/>
    <xf numFmtId="0" fontId="33" fillId="55" borderId="28" applyNumberFormat="0" applyAlignment="0" applyProtection="0"/>
    <xf numFmtId="0" fontId="33" fillId="55" borderId="28" applyNumberFormat="0" applyAlignment="0" applyProtection="0"/>
    <xf numFmtId="0" fontId="13" fillId="7" borderId="7" applyNumberFormat="0" applyAlignment="0" applyProtection="0"/>
    <xf numFmtId="0" fontId="33" fillId="55" borderId="28" applyNumberFormat="0" applyAlignment="0" applyProtection="0"/>
    <xf numFmtId="0" fontId="13" fillId="7" borderId="7" applyNumberFormat="0" applyAlignment="0" applyProtection="0"/>
    <xf numFmtId="0" fontId="33" fillId="55" borderId="28" applyNumberFormat="0" applyAlignment="0" applyProtection="0"/>
    <xf numFmtId="0" fontId="33" fillId="55" borderId="28" applyNumberFormat="0" applyAlignment="0" applyProtection="0"/>
    <xf numFmtId="0" fontId="33" fillId="55" borderId="28" applyNumberFormat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34" fillId="0" borderId="29" applyNumberFormat="0" applyFill="0" applyAlignment="0" applyProtection="0"/>
    <xf numFmtId="0" fontId="12" fillId="0" borderId="6" applyNumberFormat="0" applyFill="0" applyAlignment="0" applyProtection="0"/>
    <xf numFmtId="0" fontId="34" fillId="0" borderId="29" applyNumberFormat="0" applyFill="0" applyAlignment="0" applyProtection="0"/>
    <xf numFmtId="0" fontId="12" fillId="0" borderId="6" applyNumberFormat="0" applyFill="0" applyAlignment="0" applyProtection="0"/>
    <xf numFmtId="0" fontId="34" fillId="0" borderId="29" applyNumberFormat="0" applyFill="0" applyAlignment="0" applyProtection="0"/>
    <xf numFmtId="0" fontId="34" fillId="0" borderId="29" applyNumberFormat="0" applyFill="0" applyAlignment="0" applyProtection="0"/>
    <xf numFmtId="0" fontId="33" fillId="55" borderId="28" applyNumberFormat="0" applyAlignment="0" applyProtection="0"/>
    <xf numFmtId="0" fontId="33" fillId="55" borderId="28" applyNumberFormat="0" applyAlignment="0" applyProtection="0"/>
    <xf numFmtId="0" fontId="33" fillId="55" borderId="28" applyNumberFormat="0" applyAlignment="0" applyProtection="0"/>
    <xf numFmtId="0" fontId="33" fillId="55" borderId="28" applyNumberFormat="0" applyAlignment="0" applyProtection="0"/>
    <xf numFmtId="0" fontId="33" fillId="55" borderId="28" applyNumberFormat="0" applyAlignment="0" applyProtection="0"/>
    <xf numFmtId="0" fontId="33" fillId="55" borderId="28" applyNumberFormat="0" applyAlignment="0" applyProtection="0"/>
    <xf numFmtId="169" fontId="33" fillId="55" borderId="28" applyNumberFormat="0" applyAlignment="0" applyProtection="0"/>
    <xf numFmtId="170" fontId="35" fillId="0" borderId="0" applyFont="0" applyFill="0" applyBorder="0" applyAlignment="0" applyProtection="0"/>
    <xf numFmtId="171" fontId="36" fillId="0" borderId="0">
      <protection locked="0"/>
    </xf>
    <xf numFmtId="172" fontId="36" fillId="0" borderId="0">
      <protection locked="0"/>
    </xf>
    <xf numFmtId="0" fontId="36" fillId="0" borderId="0">
      <protection locked="0"/>
    </xf>
    <xf numFmtId="0" fontId="37" fillId="0" borderId="0">
      <protection locked="0"/>
    </xf>
    <xf numFmtId="0" fontId="36" fillId="0" borderId="0">
      <protection locked="0"/>
    </xf>
    <xf numFmtId="173" fontId="38" fillId="0" borderId="0">
      <protection locked="0"/>
    </xf>
    <xf numFmtId="173" fontId="38" fillId="0" borderId="0">
      <protection locked="0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8" fillId="5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8" fillId="5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8" fillId="58" borderId="0" applyNumberFormat="0" applyBorder="0" applyAlignment="0" applyProtection="0"/>
    <xf numFmtId="0" fontId="28" fillId="58" borderId="0" applyNumberFormat="0" applyBorder="0" applyAlignment="0" applyProtection="0"/>
    <xf numFmtId="0" fontId="28" fillId="5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8" fillId="5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8" fillId="59" borderId="0" applyNumberFormat="0" applyBorder="0" applyAlignment="0" applyProtection="0"/>
    <xf numFmtId="0" fontId="28" fillId="59" borderId="0" applyNumberFormat="0" applyBorder="0" applyAlignment="0" applyProtection="0"/>
    <xf numFmtId="0" fontId="28" fillId="6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8" fillId="6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8" fillId="60" borderId="0" applyNumberFormat="0" applyBorder="0" applyAlignment="0" applyProtection="0"/>
    <xf numFmtId="0" fontId="28" fillId="60" borderId="0" applyNumberFormat="0" applyBorder="0" applyAlignment="0" applyProtection="0"/>
    <xf numFmtId="0" fontId="28" fillId="56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8" fillId="56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3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8" fillId="53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8" fillId="53" borderId="0" applyNumberFormat="0" applyBorder="0" applyAlignment="0" applyProtection="0"/>
    <xf numFmtId="0" fontId="28" fillId="53" borderId="0" applyNumberFormat="0" applyBorder="0" applyAlignment="0" applyProtection="0"/>
    <xf numFmtId="0" fontId="28" fillId="62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8" fillId="62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8" fillId="62" borderId="0" applyNumberFormat="0" applyBorder="0" applyAlignment="0" applyProtection="0"/>
    <xf numFmtId="0" fontId="28" fillId="62" borderId="0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40" fillId="42" borderId="27" applyNumberFormat="0" applyAlignment="0" applyProtection="0"/>
    <xf numFmtId="0" fontId="40" fillId="42" borderId="27" applyNumberFormat="0" applyAlignment="0" applyProtection="0"/>
    <xf numFmtId="0" fontId="40" fillId="42" borderId="27" applyNumberFormat="0" applyAlignment="0" applyProtection="0"/>
    <xf numFmtId="0" fontId="9" fillId="5" borderId="4" applyNumberFormat="0" applyAlignment="0" applyProtection="0"/>
    <xf numFmtId="0" fontId="40" fillId="42" borderId="27" applyNumberFormat="0" applyAlignment="0" applyProtection="0"/>
    <xf numFmtId="0" fontId="9" fillId="5" borderId="4" applyNumberFormat="0" applyAlignment="0" applyProtection="0"/>
    <xf numFmtId="0" fontId="40" fillId="42" borderId="27" applyNumberFormat="0" applyAlignment="0" applyProtection="0"/>
    <xf numFmtId="0" fontId="40" fillId="42" borderId="27" applyNumberFormat="0" applyAlignment="0" applyProtection="0"/>
    <xf numFmtId="0" fontId="41" fillId="0" borderId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169" fontId="42" fillId="0" borderId="0" applyNumberFormat="0" applyFill="0" applyBorder="0" applyAlignment="0" applyProtection="0"/>
    <xf numFmtId="0" fontId="37" fillId="0" borderId="0">
      <protection locked="0"/>
    </xf>
    <xf numFmtId="0" fontId="37" fillId="0" borderId="0">
      <protection locked="0"/>
    </xf>
    <xf numFmtId="0" fontId="37" fillId="0" borderId="0">
      <protection locked="0"/>
    </xf>
    <xf numFmtId="0" fontId="37" fillId="0" borderId="0">
      <protection locked="0"/>
    </xf>
    <xf numFmtId="0" fontId="37" fillId="0" borderId="0">
      <protection locked="0"/>
    </xf>
    <xf numFmtId="0" fontId="37" fillId="0" borderId="0">
      <protection locked="0"/>
    </xf>
    <xf numFmtId="0" fontId="37" fillId="0" borderId="0">
      <protection locked="0"/>
    </xf>
    <xf numFmtId="175" fontId="36" fillId="0" borderId="0">
      <protection locked="0"/>
    </xf>
    <xf numFmtId="176" fontId="36" fillId="0" borderId="0">
      <protection locked="0"/>
    </xf>
    <xf numFmtId="177" fontId="36" fillId="0" borderId="0">
      <protection locked="0"/>
    </xf>
    <xf numFmtId="0" fontId="37" fillId="0" borderId="0">
      <protection locked="0"/>
    </xf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169" fontId="31" fillId="45" borderId="0" applyNumberFormat="0" applyBorder="0" applyAlignment="0" applyProtection="0"/>
    <xf numFmtId="0" fontId="43" fillId="0" borderId="30" applyNumberFormat="0" applyFill="0" applyAlignment="0" applyProtection="0"/>
    <xf numFmtId="0" fontId="44" fillId="0" borderId="31" applyNumberFormat="0" applyFill="0" applyAlignment="0" applyProtection="0"/>
    <xf numFmtId="0" fontId="44" fillId="0" borderId="31" applyNumberFormat="0" applyFill="0" applyAlignment="0" applyProtection="0"/>
    <xf numFmtId="0" fontId="43" fillId="0" borderId="30" applyNumberFormat="0" applyFill="0" applyAlignment="0" applyProtection="0"/>
    <xf numFmtId="169" fontId="43" fillId="0" borderId="30" applyNumberFormat="0" applyFill="0" applyAlignment="0" applyProtection="0"/>
    <xf numFmtId="0" fontId="45" fillId="0" borderId="30" applyNumberFormat="0" applyFill="0" applyAlignment="0" applyProtection="0"/>
    <xf numFmtId="0" fontId="46" fillId="0" borderId="32" applyNumberFormat="0" applyFill="0" applyAlignment="0" applyProtection="0"/>
    <xf numFmtId="0" fontId="46" fillId="0" borderId="32" applyNumberFormat="0" applyFill="0" applyAlignment="0" applyProtection="0"/>
    <xf numFmtId="0" fontId="45" fillId="0" borderId="30" applyNumberFormat="0" applyFill="0" applyAlignment="0" applyProtection="0"/>
    <xf numFmtId="169" fontId="45" fillId="0" borderId="30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47" fillId="0" borderId="33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169" fontId="47" fillId="0" borderId="33" applyNumberFormat="0" applyFill="0" applyAlignment="0" applyProtection="0"/>
    <xf numFmtId="169" fontId="47" fillId="0" borderId="33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169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169" fontId="47" fillId="0" borderId="0" applyNumberFormat="0" applyFill="0" applyBorder="0" applyAlignment="0" applyProtection="0"/>
    <xf numFmtId="0" fontId="37" fillId="0" borderId="0">
      <protection locked="0"/>
    </xf>
    <xf numFmtId="0" fontId="37" fillId="0" borderId="0"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30" fillId="4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30" fillId="4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40" fillId="42" borderId="27" applyNumberFormat="0" applyAlignment="0" applyProtection="0"/>
    <xf numFmtId="0" fontId="40" fillId="42" borderId="27" applyNumberFormat="0" applyAlignment="0" applyProtection="0"/>
    <xf numFmtId="0" fontId="40" fillId="42" borderId="27" applyNumberFormat="0" applyAlignment="0" applyProtection="0"/>
    <xf numFmtId="0" fontId="40" fillId="42" borderId="27" applyNumberFormat="0" applyAlignment="0" applyProtection="0"/>
    <xf numFmtId="169" fontId="40" fillId="42" borderId="27" applyNumberFormat="0" applyAlignment="0" applyProtection="0"/>
    <xf numFmtId="169" fontId="40" fillId="42" borderId="27" applyNumberFormat="0" applyAlignment="0" applyProtection="0"/>
    <xf numFmtId="169" fontId="40" fillId="42" borderId="27" applyNumberFormat="0" applyAlignment="0" applyProtection="0"/>
    <xf numFmtId="0" fontId="34" fillId="0" borderId="29" applyNumberFormat="0" applyFill="0" applyAlignment="0" applyProtection="0"/>
    <xf numFmtId="0" fontId="34" fillId="0" borderId="29" applyNumberFormat="0" applyFill="0" applyAlignment="0" applyProtection="0"/>
    <xf numFmtId="169" fontId="34" fillId="0" borderId="29" applyNumberFormat="0" applyFill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70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49" fillId="0" borderId="0" applyFont="0" applyFill="0" applyBorder="0" applyAlignment="0" applyProtection="0"/>
    <xf numFmtId="170" fontId="1" fillId="0" borderId="0" applyFont="0" applyFill="0" applyBorder="0" applyAlignment="0" applyProtection="0"/>
    <xf numFmtId="166" fontId="49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24" fillId="0" borderId="0" applyFont="0" applyFill="0" applyBorder="0" applyAlignment="0" applyProtection="0"/>
    <xf numFmtId="170" fontId="1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70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70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70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70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70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24" fillId="0" borderId="0"/>
    <xf numFmtId="0" fontId="24" fillId="0" borderId="0"/>
    <xf numFmtId="166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4" fillId="0" borderId="0"/>
    <xf numFmtId="166" fontId="26" fillId="0" borderId="0" applyFont="0" applyFill="0" applyBorder="0" applyAlignment="0" applyProtection="0"/>
    <xf numFmtId="0" fontId="24" fillId="0" borderId="0"/>
    <xf numFmtId="166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70" fontId="26" fillId="0" borderId="0" applyFont="0" applyFill="0" applyBorder="0" applyAlignment="0" applyProtection="0"/>
    <xf numFmtId="166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0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70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4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4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6" fontId="49" fillId="0" borderId="0" applyFont="0" applyFill="0" applyBorder="0" applyAlignment="0" applyProtection="0"/>
    <xf numFmtId="170" fontId="1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70" fontId="1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70" fontId="1" fillId="0" borderId="0" applyFont="0" applyFill="0" applyBorder="0" applyAlignment="0" applyProtection="0"/>
    <xf numFmtId="166" fontId="49" fillId="0" borderId="0" applyFont="0" applyFill="0" applyBorder="0" applyAlignment="0" applyProtection="0"/>
    <xf numFmtId="170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0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6" fontId="26" fillId="0" borderId="0" applyFont="0" applyFill="0" applyBorder="0" applyAlignment="0" applyProtection="0"/>
    <xf numFmtId="178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78" fontId="24" fillId="0" borderId="0" applyFont="0" applyFill="0" applyBorder="0" applyAlignment="0" applyProtection="0"/>
    <xf numFmtId="170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78" fontId="2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9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70" fontId="26" fillId="0" borderId="0" applyFont="0" applyFill="0" applyBorder="0" applyAlignment="0" applyProtection="0"/>
    <xf numFmtId="166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66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70" fontId="26" fillId="0" borderId="0" applyFont="0" applyFill="0" applyBorder="0" applyAlignment="0" applyProtection="0"/>
    <xf numFmtId="166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4" fillId="0" borderId="0" applyFont="0" applyFill="0" applyBorder="0" applyAlignment="0" applyProtection="0"/>
    <xf numFmtId="166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24" fillId="0" borderId="0" applyFont="0" applyFill="0" applyBorder="0" applyAlignment="0" applyProtection="0"/>
    <xf numFmtId="18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70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8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6" fontId="26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80" fontId="26" fillId="0" borderId="0" applyFont="0" applyFill="0" applyBorder="0" applyAlignment="0" applyProtection="0"/>
    <xf numFmtId="170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70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70" fontId="24" fillId="0" borderId="0" applyFont="0" applyFill="0" applyBorder="0" applyAlignment="0" applyProtection="0"/>
    <xf numFmtId="180" fontId="1" fillId="0" borderId="0" applyFont="0" applyFill="0" applyBorder="0" applyAlignment="0" applyProtection="0"/>
    <xf numFmtId="170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65" fontId="1" fillId="0" borderId="0" applyFont="0" applyFill="0" applyBorder="0" applyAlignment="0" applyProtection="0"/>
    <xf numFmtId="181" fontId="2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" fillId="0" borderId="0" applyFont="0" applyFill="0" applyBorder="0" applyAlignment="0" applyProtection="0"/>
    <xf numFmtId="182" fontId="36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50" fillId="50" borderId="0" applyNumberFormat="0" applyBorder="0" applyAlignment="0" applyProtection="0"/>
    <xf numFmtId="0" fontId="8" fillId="4" borderId="0" applyNumberFormat="0" applyBorder="0" applyAlignment="0" applyProtection="0"/>
    <xf numFmtId="0" fontId="50" fillId="50" borderId="0" applyNumberFormat="0" applyBorder="0" applyAlignment="0" applyProtection="0"/>
    <xf numFmtId="0" fontId="8" fillId="4" borderId="0" applyNumberFormat="0" applyBorder="0" applyAlignment="0" applyProtection="0"/>
    <xf numFmtId="0" fontId="50" fillId="50" borderId="0" applyNumberFormat="0" applyBorder="0" applyAlignment="0" applyProtection="0"/>
    <xf numFmtId="0" fontId="50" fillId="50" borderId="0" applyNumberFormat="0" applyBorder="0" applyAlignment="0" applyProtection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49" fillId="0" borderId="0"/>
    <xf numFmtId="0" fontId="24" fillId="0" borderId="0"/>
    <xf numFmtId="169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169" fontId="1" fillId="0" borderId="0"/>
    <xf numFmtId="169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169" fontId="1" fillId="0" borderId="0"/>
    <xf numFmtId="169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83" fontId="1" fillId="0" borderId="0"/>
    <xf numFmtId="183" fontId="1" fillId="0" borderId="0"/>
    <xf numFmtId="0" fontId="24" fillId="0" borderId="0"/>
    <xf numFmtId="0" fontId="24" fillId="0" borderId="0"/>
    <xf numFmtId="0" fontId="24" fillId="0" borderId="0"/>
    <xf numFmtId="183" fontId="1" fillId="0" borderId="0"/>
    <xf numFmtId="0" fontId="24" fillId="0" borderId="0"/>
    <xf numFmtId="0" fontId="24" fillId="0" borderId="0"/>
    <xf numFmtId="0" fontId="24" fillId="0" borderId="0"/>
    <xf numFmtId="183" fontId="1" fillId="0" borderId="0"/>
    <xf numFmtId="0" fontId="24" fillId="0" borderId="0"/>
    <xf numFmtId="0" fontId="24" fillId="0" borderId="0"/>
    <xf numFmtId="183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35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169" fontId="24" fillId="0" borderId="0"/>
    <xf numFmtId="0" fontId="24" fillId="0" borderId="0"/>
    <xf numFmtId="0" fontId="24" fillId="0" borderId="0"/>
    <xf numFmtId="0" fontId="5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6" fillId="0" borderId="0"/>
    <xf numFmtId="0" fontId="24" fillId="0" borderId="0"/>
    <xf numFmtId="0" fontId="24" fillId="0" borderId="0"/>
    <xf numFmtId="0" fontId="26" fillId="0" borderId="0"/>
    <xf numFmtId="0" fontId="1" fillId="0" borderId="0"/>
    <xf numFmtId="0" fontId="24" fillId="0" borderId="0"/>
    <xf numFmtId="0" fontId="24" fillId="0" borderId="0" applyProtection="0"/>
    <xf numFmtId="0" fontId="24" fillId="0" borderId="0"/>
    <xf numFmtId="0" fontId="24" fillId="0" borderId="0" applyProtection="0"/>
    <xf numFmtId="0" fontId="26" fillId="0" borderId="0"/>
    <xf numFmtId="0" fontId="24" fillId="0" borderId="0"/>
    <xf numFmtId="0" fontId="2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 applyProtection="0"/>
    <xf numFmtId="0" fontId="24" fillId="0" borderId="0" applyProtection="0"/>
    <xf numFmtId="0" fontId="24" fillId="0" borderId="0"/>
    <xf numFmtId="0" fontId="24" fillId="0" borderId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7" fillId="0" borderId="0"/>
    <xf numFmtId="0" fontId="24" fillId="0" borderId="0"/>
    <xf numFmtId="0" fontId="52" fillId="0" borderId="0"/>
    <xf numFmtId="0" fontId="26" fillId="0" borderId="0"/>
    <xf numFmtId="0" fontId="24" fillId="0" borderId="0"/>
    <xf numFmtId="0" fontId="26" fillId="0" borderId="0"/>
    <xf numFmtId="0" fontId="24" fillId="0" borderId="0"/>
    <xf numFmtId="0" fontId="52" fillId="0" borderId="0"/>
    <xf numFmtId="0" fontId="24" fillId="0" borderId="0"/>
    <xf numFmtId="0" fontId="1" fillId="0" borderId="0"/>
    <xf numFmtId="0" fontId="24" fillId="0" borderId="0"/>
    <xf numFmtId="0" fontId="49" fillId="0" borderId="0"/>
    <xf numFmtId="0" fontId="1" fillId="0" borderId="0"/>
    <xf numFmtId="0" fontId="1" fillId="0" borderId="0"/>
    <xf numFmtId="169" fontId="1" fillId="0" borderId="0"/>
    <xf numFmtId="0" fontId="24" fillId="0" borderId="0"/>
    <xf numFmtId="0" fontId="27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26" quotePrefix="1">
      <alignment horizontal="justify" vertical="justify" textRotation="255" wrapText="1" justifyLastLine="1"/>
      <protection hidden="1"/>
    </xf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24" fillId="0" borderId="0"/>
    <xf numFmtId="169" fontId="24" fillId="0" borderId="0"/>
    <xf numFmtId="0" fontId="24" fillId="0" borderId="0"/>
    <xf numFmtId="0" fontId="52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35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9" fontId="24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35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169" fontId="24" fillId="0" borderId="0"/>
    <xf numFmtId="0" fontId="24" fillId="0" borderId="0"/>
    <xf numFmtId="0" fontId="52" fillId="0" borderId="0"/>
    <xf numFmtId="0" fontId="52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169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9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49" fillId="0" borderId="0"/>
    <xf numFmtId="0" fontId="24" fillId="0" borderId="0"/>
    <xf numFmtId="0" fontId="1" fillId="0" borderId="0"/>
    <xf numFmtId="0" fontId="24" fillId="0" borderId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1" fillId="8" borderId="8" applyNumberFormat="0" applyFont="0" applyAlignment="0" applyProtection="0"/>
    <xf numFmtId="0" fontId="27" fillId="8" borderId="8" applyNumberFormat="0" applyFont="0" applyAlignment="0" applyProtection="0"/>
    <xf numFmtId="0" fontId="24" fillId="44" borderId="35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6" fillId="44" borderId="35" applyNumberFormat="0" applyFont="0" applyAlignment="0" applyProtection="0"/>
    <xf numFmtId="0" fontId="26" fillId="44" borderId="35" applyNumberFormat="0" applyFont="0" applyAlignment="0" applyProtection="0"/>
    <xf numFmtId="0" fontId="26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1" fillId="8" borderId="8" applyNumberFormat="0" applyFont="0" applyAlignment="0" applyProtection="0"/>
    <xf numFmtId="0" fontId="53" fillId="44" borderId="35" applyNumberFormat="0" applyFont="0" applyAlignment="0" applyProtection="0"/>
    <xf numFmtId="0" fontId="53" fillId="44" borderId="35" applyNumberFormat="0" applyFont="0" applyAlignment="0" applyProtection="0"/>
    <xf numFmtId="0" fontId="53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6" fillId="8" borderId="8" applyNumberFormat="0" applyFont="0" applyAlignment="0" applyProtection="0"/>
    <xf numFmtId="0" fontId="24" fillId="44" borderId="35" applyNumberFormat="0" applyFont="0" applyAlignment="0" applyProtection="0"/>
    <xf numFmtId="0" fontId="27" fillId="8" borderId="8" applyNumberFormat="0" applyFont="0" applyAlignment="0" applyProtection="0"/>
    <xf numFmtId="0" fontId="1" fillId="8" borderId="8" applyNumberFormat="0" applyFont="0" applyAlignment="0" applyProtection="0"/>
    <xf numFmtId="0" fontId="24" fillId="44" borderId="35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1" fillId="8" borderId="8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6" fillId="8" borderId="8" applyNumberFormat="0" applyFont="0" applyAlignment="0" applyProtection="0"/>
    <xf numFmtId="0" fontId="24" fillId="44" borderId="35" applyNumberFormat="0" applyFont="0" applyAlignment="0" applyProtection="0"/>
    <xf numFmtId="0" fontId="1" fillId="8" borderId="8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6" applyNumberFormat="0" applyFont="0" applyAlignment="0" applyProtection="0"/>
    <xf numFmtId="0" fontId="24" fillId="44" borderId="36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6" applyNumberFormat="0" applyFont="0" applyAlignment="0" applyProtection="0"/>
    <xf numFmtId="0" fontId="24" fillId="44" borderId="36" applyNumberFormat="0" applyFont="0" applyAlignment="0" applyProtection="0"/>
    <xf numFmtId="0" fontId="24" fillId="44" borderId="36" applyNumberFormat="0" applyFont="0" applyAlignment="0" applyProtection="0"/>
    <xf numFmtId="0" fontId="24" fillId="44" borderId="36" applyNumberFormat="0" applyFont="0" applyAlignment="0" applyProtection="0"/>
    <xf numFmtId="0" fontId="24" fillId="44" borderId="36" applyNumberFormat="0" applyFont="0" applyAlignment="0" applyProtection="0"/>
    <xf numFmtId="0" fontId="24" fillId="44" borderId="36" applyNumberFormat="0" applyFont="0" applyAlignment="0" applyProtection="0"/>
    <xf numFmtId="0" fontId="24" fillId="44" borderId="36" applyNumberFormat="0" applyFont="0" applyAlignment="0" applyProtection="0"/>
    <xf numFmtId="0" fontId="24" fillId="44" borderId="36" applyNumberFormat="0" applyFont="0" applyAlignment="0" applyProtection="0"/>
    <xf numFmtId="0" fontId="24" fillId="44" borderId="36" applyNumberFormat="0" applyFont="0" applyAlignment="0" applyProtection="0"/>
    <xf numFmtId="0" fontId="24" fillId="44" borderId="36" applyNumberFormat="0" applyFont="0" applyAlignment="0" applyProtection="0"/>
    <xf numFmtId="0" fontId="24" fillId="44" borderId="36" applyNumberFormat="0" applyFont="0" applyAlignment="0" applyProtection="0"/>
    <xf numFmtId="0" fontId="26" fillId="44" borderId="35" applyNumberFormat="0" applyFont="0" applyAlignment="0" applyProtection="0"/>
    <xf numFmtId="0" fontId="26" fillId="44" borderId="35" applyNumberFormat="0" applyFont="0" applyAlignment="0" applyProtection="0"/>
    <xf numFmtId="0" fontId="26" fillId="44" borderId="35" applyNumberFormat="0" applyFont="0" applyAlignment="0" applyProtection="0"/>
    <xf numFmtId="0" fontId="26" fillId="44" borderId="35" applyNumberFormat="0" applyFont="0" applyAlignment="0" applyProtection="0"/>
    <xf numFmtId="0" fontId="24" fillId="44" borderId="36" applyNumberFormat="0" applyFont="0" applyAlignment="0" applyProtection="0"/>
    <xf numFmtId="0" fontId="24" fillId="44" borderId="36" applyNumberFormat="0" applyFont="0" applyAlignment="0" applyProtection="0"/>
    <xf numFmtId="0" fontId="24" fillId="44" borderId="36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169" fontId="24" fillId="44" borderId="36" applyNumberFormat="0" applyFont="0" applyAlignment="0" applyProtection="0"/>
    <xf numFmtId="169" fontId="24" fillId="44" borderId="36" applyNumberFormat="0" applyFont="0" applyAlignment="0" applyProtection="0"/>
    <xf numFmtId="169" fontId="24" fillId="44" borderId="36" applyNumberFormat="0" applyFont="0" applyAlignment="0" applyProtection="0"/>
    <xf numFmtId="39" fontId="54" fillId="0" borderId="0"/>
    <xf numFmtId="37" fontId="55" fillId="0" borderId="0"/>
    <xf numFmtId="0" fontId="56" fillId="40" borderId="37" applyNumberFormat="0" applyAlignment="0" applyProtection="0"/>
    <xf numFmtId="0" fontId="56" fillId="40" borderId="37" applyNumberFormat="0" applyAlignment="0" applyProtection="0"/>
    <xf numFmtId="0" fontId="56" fillId="40" borderId="37" applyNumberFormat="0" applyAlignment="0" applyProtection="0"/>
    <xf numFmtId="0" fontId="56" fillId="40" borderId="37" applyNumberFormat="0" applyAlignment="0" applyProtection="0"/>
    <xf numFmtId="169" fontId="56" fillId="40" borderId="37" applyNumberFormat="0" applyAlignment="0" applyProtection="0"/>
    <xf numFmtId="169" fontId="56" fillId="40" borderId="37" applyNumberFormat="0" applyAlignment="0" applyProtection="0"/>
    <xf numFmtId="169" fontId="56" fillId="40" borderId="37" applyNumberFormat="0" applyAlignment="0" applyProtection="0"/>
    <xf numFmtId="9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56" fillId="40" borderId="37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56" fillId="40" borderId="37" applyNumberFormat="0" applyAlignment="0" applyProtection="0"/>
    <xf numFmtId="0" fontId="56" fillId="40" borderId="37" applyNumberFormat="0" applyAlignment="0" applyProtection="0"/>
    <xf numFmtId="0" fontId="56" fillId="40" borderId="37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56" fillId="40" borderId="37" applyNumberFormat="0" applyAlignment="0" applyProtection="0"/>
    <xf numFmtId="0" fontId="56" fillId="40" borderId="37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8" fillId="0" borderId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69" fontId="59" fillId="0" borderId="0" applyNumberFormat="0" applyFill="0" applyBorder="0" applyAlignment="0" applyProtection="0"/>
    <xf numFmtId="0" fontId="44" fillId="0" borderId="3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4" fillId="0" borderId="3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4" fillId="0" borderId="31" applyNumberFormat="0" applyFill="0" applyAlignment="0" applyProtection="0"/>
    <xf numFmtId="0" fontId="44" fillId="0" borderId="31" applyNumberFormat="0" applyFill="0" applyAlignment="0" applyProtection="0"/>
    <xf numFmtId="0" fontId="46" fillId="0" borderId="3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6" fillId="0" borderId="3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6" fillId="0" borderId="32" applyNumberFormat="0" applyFill="0" applyAlignment="0" applyProtection="0"/>
    <xf numFmtId="0" fontId="46" fillId="0" borderId="32" applyNumberFormat="0" applyFill="0" applyAlignment="0" applyProtection="0"/>
    <xf numFmtId="0" fontId="39" fillId="0" borderId="34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5" fillId="0" borderId="3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5" fillId="0" borderId="3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6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61" fillId="0" borderId="38" applyNumberFormat="0" applyFill="0" applyAlignment="0" applyProtection="0"/>
    <xf numFmtId="0" fontId="61" fillId="0" borderId="38" applyNumberFormat="0" applyFill="0" applyAlignment="0" applyProtection="0"/>
    <xf numFmtId="0" fontId="61" fillId="0" borderId="38" applyNumberFormat="0" applyFill="0" applyAlignment="0" applyProtection="0"/>
    <xf numFmtId="0" fontId="61" fillId="0" borderId="38" applyNumberFormat="0" applyFill="0" applyAlignment="0" applyProtection="0"/>
    <xf numFmtId="0" fontId="61" fillId="0" borderId="38" applyNumberFormat="0" applyFill="0" applyAlignment="0" applyProtection="0"/>
    <xf numFmtId="0" fontId="61" fillId="0" borderId="38" applyNumberFormat="0" applyFill="0" applyAlignment="0" applyProtection="0"/>
    <xf numFmtId="0" fontId="61" fillId="0" borderId="39" applyNumberFormat="0" applyFill="0" applyAlignment="0" applyProtection="0"/>
    <xf numFmtId="0" fontId="61" fillId="0" borderId="39" applyNumberFormat="0" applyFill="0" applyAlignment="0" applyProtection="0"/>
    <xf numFmtId="0" fontId="61" fillId="0" borderId="39" applyNumberFormat="0" applyFill="0" applyAlignment="0" applyProtection="0"/>
    <xf numFmtId="0" fontId="61" fillId="0" borderId="39" applyNumberFormat="0" applyFill="0" applyAlignment="0" applyProtection="0"/>
    <xf numFmtId="0" fontId="61" fillId="0" borderId="39" applyNumberFormat="0" applyFill="0" applyAlignment="0" applyProtection="0"/>
    <xf numFmtId="0" fontId="16" fillId="0" borderId="9" applyNumberFormat="0" applyFill="0" applyAlignment="0" applyProtection="0"/>
    <xf numFmtId="0" fontId="37" fillId="0" borderId="40">
      <protection locked="0"/>
    </xf>
    <xf numFmtId="0" fontId="61" fillId="0" borderId="39" applyNumberFormat="0" applyFill="0" applyAlignment="0" applyProtection="0"/>
    <xf numFmtId="0" fontId="61" fillId="0" borderId="39" applyNumberFormat="0" applyFill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69" fontId="57" fillId="0" borderId="0" applyNumberFormat="0" applyFill="0" applyBorder="0" applyAlignment="0" applyProtection="0"/>
    <xf numFmtId="44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220">
    <xf numFmtId="0" fontId="0" fillId="0" borderId="0" xfId="0"/>
    <xf numFmtId="0" fontId="16" fillId="0" borderId="0" xfId="0" applyFont="1"/>
    <xf numFmtId="0" fontId="0" fillId="0" borderId="11" xfId="0" applyFill="1" applyBorder="1"/>
    <xf numFmtId="0" fontId="0" fillId="0" borderId="11" xfId="0" applyBorder="1"/>
    <xf numFmtId="0" fontId="0" fillId="0" borderId="11" xfId="0" applyBorder="1" applyProtection="1">
      <protection locked="0"/>
    </xf>
    <xf numFmtId="4" fontId="0" fillId="0" borderId="15" xfId="0" applyNumberFormat="1" applyBorder="1"/>
    <xf numFmtId="0" fontId="22" fillId="33" borderId="0" xfId="0" applyFont="1" applyFill="1" applyBorder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0" fillId="0" borderId="11" xfId="0" applyFill="1" applyBorder="1" applyProtection="1">
      <protection locked="0"/>
    </xf>
    <xf numFmtId="0" fontId="0" fillId="34" borderId="11" xfId="0" applyFill="1" applyBorder="1" applyAlignment="1">
      <alignment horizontal="center"/>
    </xf>
    <xf numFmtId="0" fontId="0" fillId="0" borderId="20" xfId="0" applyBorder="1"/>
    <xf numFmtId="0" fontId="0" fillId="0" borderId="20" xfId="0" applyBorder="1" applyProtection="1">
      <protection locked="0"/>
    </xf>
    <xf numFmtId="0" fontId="13" fillId="35" borderId="43" xfId="0" applyFont="1" applyFill="1" applyBorder="1" applyAlignment="1">
      <alignment horizontal="center" vertical="center" wrapText="1"/>
    </xf>
    <xf numFmtId="0" fontId="16" fillId="0" borderId="45" xfId="0" applyFont="1" applyBorder="1"/>
    <xf numFmtId="4" fontId="0" fillId="0" borderId="47" xfId="0" applyNumberFormat="1" applyBorder="1"/>
    <xf numFmtId="0" fontId="16" fillId="0" borderId="48" xfId="0" applyFont="1" applyBorder="1"/>
    <xf numFmtId="4" fontId="0" fillId="0" borderId="49" xfId="0" applyNumberFormat="1" applyBorder="1"/>
    <xf numFmtId="4" fontId="0" fillId="39" borderId="50" xfId="0" applyNumberFormat="1" applyFill="1" applyBorder="1"/>
    <xf numFmtId="4" fontId="0" fillId="0" borderId="51" xfId="0" applyNumberFormat="1" applyBorder="1"/>
    <xf numFmtId="4" fontId="0" fillId="0" borderId="53" xfId="0" applyNumberFormat="1" applyBorder="1"/>
    <xf numFmtId="0" fontId="0" fillId="0" borderId="16" xfId="0" applyFill="1" applyBorder="1"/>
    <xf numFmtId="0" fontId="62" fillId="63" borderId="16" xfId="0" applyFont="1" applyFill="1" applyBorder="1"/>
    <xf numFmtId="0" fontId="62" fillId="63" borderId="22" xfId="0" applyFont="1" applyFill="1" applyBorder="1"/>
    <xf numFmtId="0" fontId="62" fillId="63" borderId="22" xfId="0" applyFont="1" applyFill="1" applyBorder="1" applyProtection="1">
      <protection locked="0"/>
    </xf>
    <xf numFmtId="168" fontId="19" fillId="63" borderId="22" xfId="0" applyNumberFormat="1" applyFont="1" applyFill="1" applyBorder="1" applyProtection="1">
      <protection locked="0"/>
    </xf>
    <xf numFmtId="0" fontId="0" fillId="65" borderId="11" xfId="0" applyFill="1" applyBorder="1" applyAlignment="1">
      <alignment horizontal="right"/>
    </xf>
    <xf numFmtId="0" fontId="0" fillId="65" borderId="20" xfId="0" applyFill="1" applyBorder="1" applyAlignment="1">
      <alignment horizontal="right"/>
    </xf>
    <xf numFmtId="0" fontId="0" fillId="65" borderId="20" xfId="0" applyFill="1" applyBorder="1"/>
    <xf numFmtId="9" fontId="19" fillId="63" borderId="22" xfId="1" applyFont="1" applyFill="1" applyBorder="1" applyProtection="1">
      <protection locked="0"/>
    </xf>
    <xf numFmtId="168" fontId="16" fillId="0" borderId="23" xfId="0" applyNumberFormat="1" applyFont="1" applyFill="1" applyBorder="1" applyAlignment="1">
      <alignment horizontal="center" vertical="center"/>
    </xf>
    <xf numFmtId="4" fontId="0" fillId="66" borderId="55" xfId="0" applyNumberFormat="1" applyFill="1" applyBorder="1"/>
    <xf numFmtId="0" fontId="16" fillId="64" borderId="57" xfId="0" applyFont="1" applyFill="1" applyBorder="1"/>
    <xf numFmtId="0" fontId="0" fillId="64" borderId="58" xfId="0" applyFill="1" applyBorder="1"/>
    <xf numFmtId="0" fontId="0" fillId="64" borderId="54" xfId="0" applyFill="1" applyBorder="1"/>
    <xf numFmtId="0" fontId="0" fillId="64" borderId="54" xfId="0" applyFill="1" applyBorder="1" applyProtection="1">
      <protection locked="0"/>
    </xf>
    <xf numFmtId="168" fontId="16" fillId="64" borderId="54" xfId="0" applyNumberFormat="1" applyFont="1" applyFill="1" applyBorder="1" applyProtection="1">
      <protection locked="0"/>
    </xf>
    <xf numFmtId="9" fontId="16" fillId="64" borderId="54" xfId="1" applyFont="1" applyFill="1" applyBorder="1" applyProtection="1">
      <protection locked="0"/>
    </xf>
    <xf numFmtId="4" fontId="0" fillId="64" borderId="55" xfId="0" applyNumberFormat="1" applyFill="1" applyBorder="1"/>
    <xf numFmtId="0" fontId="16" fillId="0" borderId="59" xfId="0" applyFont="1" applyBorder="1"/>
    <xf numFmtId="0" fontId="0" fillId="0" borderId="46" xfId="0" applyBorder="1"/>
    <xf numFmtId="0" fontId="0" fillId="65" borderId="46" xfId="0" applyFill="1" applyBorder="1" applyAlignment="1">
      <alignment horizontal="right"/>
    </xf>
    <xf numFmtId="0" fontId="0" fillId="0" borderId="46" xfId="0" applyBorder="1" applyProtection="1">
      <protection locked="0"/>
    </xf>
    <xf numFmtId="0" fontId="0" fillId="64" borderId="17" xfId="0" applyFill="1" applyBorder="1"/>
    <xf numFmtId="0" fontId="0" fillId="64" borderId="20" xfId="0" applyFill="1" applyBorder="1"/>
    <xf numFmtId="9" fontId="16" fillId="38" borderId="16" xfId="1" applyFont="1" applyFill="1" applyBorder="1" applyProtection="1">
      <protection locked="0"/>
    </xf>
    <xf numFmtId="168" fontId="0" fillId="0" borderId="45" xfId="0" applyNumberFormat="1" applyFill="1" applyBorder="1" applyAlignment="1">
      <alignment horizontal="center" vertical="center"/>
    </xf>
    <xf numFmtId="168" fontId="0" fillId="0" borderId="62" xfId="0" applyNumberFormat="1" applyFill="1" applyBorder="1" applyAlignment="1">
      <alignment horizontal="center" vertical="center"/>
    </xf>
    <xf numFmtId="168" fontId="0" fillId="0" borderId="63" xfId="0" applyNumberFormat="1" applyFill="1" applyBorder="1" applyAlignment="1">
      <alignment horizontal="center" vertical="center"/>
    </xf>
    <xf numFmtId="168" fontId="16" fillId="0" borderId="10" xfId="0" applyNumberFormat="1" applyFont="1" applyFill="1" applyBorder="1" applyAlignment="1">
      <alignment horizontal="center" vertical="center"/>
    </xf>
    <xf numFmtId="168" fontId="0" fillId="0" borderId="59" xfId="0" applyNumberFormat="1" applyFill="1" applyBorder="1" applyAlignment="1">
      <alignment horizontal="center" vertical="center"/>
    </xf>
    <xf numFmtId="168" fontId="0" fillId="0" borderId="64" xfId="0" applyNumberFormat="1" applyFill="1" applyBorder="1" applyAlignment="1">
      <alignment horizontal="center" vertical="center"/>
    </xf>
    <xf numFmtId="0" fontId="16" fillId="64" borderId="61" xfId="0" applyFont="1" applyFill="1" applyBorder="1"/>
    <xf numFmtId="0" fontId="0" fillId="64" borderId="0" xfId="0" applyFill="1" applyBorder="1"/>
    <xf numFmtId="0" fontId="0" fillId="64" borderId="0" xfId="0" applyFill="1" applyBorder="1" applyProtection="1">
      <protection locked="0"/>
    </xf>
    <xf numFmtId="168" fontId="16" fillId="64" borderId="0" xfId="0" applyNumberFormat="1" applyFont="1" applyFill="1" applyBorder="1" applyProtection="1">
      <protection locked="0"/>
    </xf>
    <xf numFmtId="9" fontId="16" fillId="64" borderId="0" xfId="1" applyFont="1" applyFill="1" applyBorder="1" applyProtection="1">
      <protection locked="0"/>
    </xf>
    <xf numFmtId="4" fontId="0" fillId="64" borderId="50" xfId="0" applyNumberFormat="1" applyFill="1" applyBorder="1"/>
    <xf numFmtId="168" fontId="17" fillId="64" borderId="65" xfId="0" applyNumberFormat="1" applyFont="1" applyFill="1" applyBorder="1" applyAlignment="1">
      <alignment horizontal="center" vertical="center"/>
    </xf>
    <xf numFmtId="0" fontId="16" fillId="64" borderId="24" xfId="0" applyFont="1" applyFill="1" applyBorder="1"/>
    <xf numFmtId="4" fontId="0" fillId="64" borderId="0" xfId="0" applyNumberFormat="1" applyFill="1" applyBorder="1"/>
    <xf numFmtId="168" fontId="17" fillId="64" borderId="66" xfId="0" applyNumberFormat="1" applyFont="1" applyFill="1" applyBorder="1" applyAlignment="1">
      <alignment horizontal="center" vertical="center"/>
    </xf>
    <xf numFmtId="0" fontId="0" fillId="33" borderId="0" xfId="0" applyFill="1" applyBorder="1"/>
    <xf numFmtId="0" fontId="0" fillId="33" borderId="0" xfId="0" applyFill="1" applyBorder="1" applyProtection="1">
      <protection locked="0"/>
    </xf>
    <xf numFmtId="168" fontId="16" fillId="33" borderId="0" xfId="0" applyNumberFormat="1" applyFont="1" applyFill="1" applyBorder="1" applyProtection="1">
      <protection locked="0"/>
    </xf>
    <xf numFmtId="168" fontId="17" fillId="33" borderId="0" xfId="0" applyNumberFormat="1" applyFont="1" applyFill="1" applyBorder="1" applyAlignment="1">
      <alignment horizontal="center" vertical="center"/>
    </xf>
    <xf numFmtId="4" fontId="0" fillId="33" borderId="50" xfId="0" applyNumberFormat="1" applyFill="1" applyBorder="1"/>
    <xf numFmtId="4" fontId="13" fillId="63" borderId="14" xfId="0" applyNumberFormat="1" applyFont="1" applyFill="1" applyBorder="1"/>
    <xf numFmtId="4" fontId="13" fillId="63" borderId="25" xfId="0" applyNumberFormat="1" applyFont="1" applyFill="1" applyBorder="1"/>
    <xf numFmtId="4" fontId="13" fillId="63" borderId="47" xfId="0" applyNumberFormat="1" applyFont="1" applyFill="1" applyBorder="1"/>
    <xf numFmtId="9" fontId="16" fillId="33" borderId="54" xfId="1" applyFont="1" applyFill="1" applyBorder="1" applyProtection="1">
      <protection locked="0"/>
    </xf>
    <xf numFmtId="185" fontId="0" fillId="0" borderId="11" xfId="2171" applyNumberFormat="1" applyFont="1" applyBorder="1"/>
    <xf numFmtId="0" fontId="16" fillId="0" borderId="48" xfId="0" applyFont="1" applyBorder="1" applyAlignment="1">
      <alignment horizontal="left"/>
    </xf>
    <xf numFmtId="168" fontId="16" fillId="33" borderId="46" xfId="0" applyNumberFormat="1" applyFont="1" applyFill="1" applyBorder="1" applyProtection="1">
      <protection locked="0"/>
    </xf>
    <xf numFmtId="168" fontId="16" fillId="33" borderId="20" xfId="0" applyNumberFormat="1" applyFont="1" applyFill="1" applyBorder="1" applyProtection="1">
      <protection locked="0"/>
    </xf>
    <xf numFmtId="168" fontId="16" fillId="33" borderId="11" xfId="0" applyNumberFormat="1" applyFont="1" applyFill="1" applyBorder="1" applyProtection="1">
      <protection locked="0"/>
    </xf>
    <xf numFmtId="184" fontId="16" fillId="33" borderId="11" xfId="1" applyNumberFormat="1" applyFont="1" applyFill="1" applyBorder="1" applyProtection="1">
      <protection locked="0"/>
    </xf>
    <xf numFmtId="9" fontId="16" fillId="33" borderId="11" xfId="1" applyFont="1" applyFill="1" applyBorder="1" applyProtection="1">
      <protection locked="0"/>
    </xf>
    <xf numFmtId="0" fontId="0" fillId="33" borderId="11" xfId="0" applyFill="1" applyBorder="1" applyProtection="1">
      <protection locked="0"/>
    </xf>
    <xf numFmtId="184" fontId="16" fillId="33" borderId="11" xfId="0" applyNumberFormat="1" applyFont="1" applyFill="1" applyBorder="1" applyProtection="1">
      <protection locked="0"/>
    </xf>
    <xf numFmtId="168" fontId="16" fillId="33" borderId="11" xfId="0" applyNumberFormat="1" applyFont="1" applyFill="1" applyBorder="1" applyAlignment="1" applyProtection="1">
      <alignment horizontal="right"/>
      <protection locked="0"/>
    </xf>
    <xf numFmtId="0" fontId="0" fillId="65" borderId="12" xfId="0" applyFill="1" applyBorder="1" applyAlignment="1">
      <alignment horizontal="right"/>
    </xf>
    <xf numFmtId="9" fontId="16" fillId="33" borderId="12" xfId="1" applyFont="1" applyFill="1" applyBorder="1" applyProtection="1">
      <protection locked="0"/>
    </xf>
    <xf numFmtId="0" fontId="0" fillId="33" borderId="11" xfId="0" applyFill="1" applyBorder="1"/>
    <xf numFmtId="168" fontId="16" fillId="38" borderId="11" xfId="0" applyNumberFormat="1" applyFont="1" applyFill="1" applyBorder="1" applyProtection="1">
      <protection locked="0"/>
    </xf>
    <xf numFmtId="168" fontId="17" fillId="64" borderId="70" xfId="0" applyNumberFormat="1" applyFont="1" applyFill="1" applyBorder="1" applyAlignment="1">
      <alignment horizontal="center" vertical="center"/>
    </xf>
    <xf numFmtId="0" fontId="13" fillId="35" borderId="10" xfId="0" applyFont="1" applyFill="1" applyBorder="1" applyAlignment="1">
      <alignment horizontal="center" vertical="center"/>
    </xf>
    <xf numFmtId="0" fontId="13" fillId="35" borderId="10" xfId="0" applyFont="1" applyFill="1" applyBorder="1" applyAlignment="1">
      <alignment horizontal="center" vertical="center" wrapText="1"/>
    </xf>
    <xf numFmtId="0" fontId="13" fillId="35" borderId="10" xfId="0" applyFont="1" applyFill="1" applyBorder="1" applyAlignment="1" applyProtection="1">
      <alignment horizontal="center" vertical="center" wrapText="1"/>
      <protection locked="0"/>
    </xf>
    <xf numFmtId="0" fontId="13" fillId="35" borderId="18" xfId="0" applyFont="1" applyFill="1" applyBorder="1" applyAlignment="1" applyProtection="1">
      <alignment horizontal="center" vertical="center" wrapText="1"/>
      <protection locked="0"/>
    </xf>
    <xf numFmtId="0" fontId="16" fillId="36" borderId="10" xfId="0" applyFont="1" applyFill="1" applyBorder="1" applyAlignment="1">
      <alignment horizontal="center" vertical="center" wrapText="1"/>
    </xf>
    <xf numFmtId="0" fontId="21" fillId="67" borderId="10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168" fontId="17" fillId="64" borderId="18" xfId="0" applyNumberFormat="1" applyFont="1" applyFill="1" applyBorder="1" applyAlignment="1">
      <alignment horizontal="center" vertical="center"/>
    </xf>
    <xf numFmtId="168" fontId="16" fillId="63" borderId="23" xfId="0" applyNumberFormat="1" applyFont="1" applyFill="1" applyBorder="1" applyAlignment="1">
      <alignment horizontal="center" vertical="center"/>
    </xf>
    <xf numFmtId="168" fontId="16" fillId="63" borderId="19" xfId="0" applyNumberFormat="1" applyFont="1" applyFill="1" applyBorder="1" applyAlignment="1">
      <alignment horizontal="center" vertical="center"/>
    </xf>
    <xf numFmtId="0" fontId="0" fillId="0" borderId="12" xfId="0" applyFill="1" applyBorder="1" applyAlignment="1">
      <alignment horizontal="right"/>
    </xf>
    <xf numFmtId="0" fontId="0" fillId="0" borderId="11" xfId="0" applyFill="1" applyBorder="1" applyAlignment="1">
      <alignment horizontal="right"/>
    </xf>
    <xf numFmtId="0" fontId="0" fillId="0" borderId="46" xfId="0" applyFill="1" applyBorder="1" applyAlignment="1">
      <alignment horizontal="right"/>
    </xf>
    <xf numFmtId="0" fontId="19" fillId="0" borderId="11" xfId="0" applyFont="1" applyFill="1" applyBorder="1" applyAlignment="1">
      <alignment vertical="center"/>
    </xf>
    <xf numFmtId="9" fontId="19" fillId="63" borderId="49" xfId="1" applyFont="1" applyFill="1" applyBorder="1" applyProtection="1">
      <protection locked="0"/>
    </xf>
    <xf numFmtId="0" fontId="16" fillId="0" borderId="68" xfId="0" applyFont="1" applyBorder="1" applyAlignment="1">
      <alignment horizontal="left"/>
    </xf>
    <xf numFmtId="0" fontId="0" fillId="34" borderId="20" xfId="0" applyFill="1" applyBorder="1" applyAlignment="1">
      <alignment horizontal="center"/>
    </xf>
    <xf numFmtId="184" fontId="16" fillId="33" borderId="20" xfId="0" applyNumberFormat="1" applyFont="1" applyFill="1" applyBorder="1" applyProtection="1">
      <protection locked="0"/>
    </xf>
    <xf numFmtId="0" fontId="0" fillId="0" borderId="11" xfId="0" applyBorder="1" applyAlignment="1">
      <alignment horizontal="center"/>
    </xf>
    <xf numFmtId="168" fontId="0" fillId="0" borderId="49" xfId="0" applyNumberFormat="1" applyFill="1" applyBorder="1" applyAlignment="1">
      <alignment horizontal="center" vertical="center"/>
    </xf>
    <xf numFmtId="0" fontId="0" fillId="34" borderId="46" xfId="0" applyFill="1" applyBorder="1" applyAlignment="1">
      <alignment horizontal="center"/>
    </xf>
    <xf numFmtId="0" fontId="0" fillId="34" borderId="12" xfId="0" applyFill="1" applyBorder="1" applyAlignment="1">
      <alignment horizontal="center"/>
    </xf>
    <xf numFmtId="0" fontId="16" fillId="0" borderId="61" xfId="0" applyFont="1" applyBorder="1"/>
    <xf numFmtId="4" fontId="0" fillId="66" borderId="50" xfId="0" applyNumberFormat="1" applyFill="1" applyBorder="1"/>
    <xf numFmtId="4" fontId="0" fillId="66" borderId="0" xfId="0" applyNumberFormat="1" applyFill="1" applyBorder="1"/>
    <xf numFmtId="4" fontId="0" fillId="0" borderId="50" xfId="0" applyNumberFormat="1" applyBorder="1"/>
    <xf numFmtId="0" fontId="0" fillId="0" borderId="20" xfId="0" applyFill="1" applyBorder="1" applyAlignment="1">
      <alignment horizontal="right"/>
    </xf>
    <xf numFmtId="168" fontId="16" fillId="38" borderId="20" xfId="0" applyNumberFormat="1" applyFont="1" applyFill="1" applyBorder="1" applyProtection="1">
      <protection locked="0"/>
    </xf>
    <xf numFmtId="0" fontId="16" fillId="64" borderId="23" xfId="0" applyFont="1" applyFill="1" applyBorder="1"/>
    <xf numFmtId="0" fontId="0" fillId="64" borderId="44" xfId="0" applyFill="1" applyBorder="1"/>
    <xf numFmtId="0" fontId="0" fillId="64" borderId="42" xfId="0" applyFill="1" applyBorder="1"/>
    <xf numFmtId="0" fontId="0" fillId="64" borderId="42" xfId="0" applyFill="1" applyBorder="1" applyProtection="1">
      <protection locked="0"/>
    </xf>
    <xf numFmtId="168" fontId="16" fillId="64" borderId="42" xfId="0" applyNumberFormat="1" applyFont="1" applyFill="1" applyBorder="1" applyProtection="1">
      <protection locked="0"/>
    </xf>
    <xf numFmtId="9" fontId="16" fillId="64" borderId="42" xfId="1" applyFont="1" applyFill="1" applyBorder="1" applyProtection="1">
      <protection locked="0"/>
    </xf>
    <xf numFmtId="0" fontId="16" fillId="0" borderId="57" xfId="0" applyFont="1" applyBorder="1"/>
    <xf numFmtId="0" fontId="0" fillId="0" borderId="41" xfId="0" applyFill="1" applyBorder="1"/>
    <xf numFmtId="0" fontId="0" fillId="34" borderId="41" xfId="0" applyFill="1" applyBorder="1" applyAlignment="1">
      <alignment horizontal="center"/>
    </xf>
    <xf numFmtId="0" fontId="0" fillId="0" borderId="41" xfId="0" applyBorder="1"/>
    <xf numFmtId="0" fontId="0" fillId="0" borderId="41" xfId="0" applyFill="1" applyBorder="1" applyAlignment="1">
      <alignment horizontal="right"/>
    </xf>
    <xf numFmtId="0" fontId="0" fillId="0" borderId="41" xfId="0" applyBorder="1" applyProtection="1">
      <protection locked="0"/>
    </xf>
    <xf numFmtId="168" fontId="16" fillId="38" borderId="41" xfId="0" applyNumberFormat="1" applyFont="1" applyFill="1" applyBorder="1" applyProtection="1">
      <protection locked="0"/>
    </xf>
    <xf numFmtId="168" fontId="0" fillId="0" borderId="0" xfId="0" applyNumberFormat="1"/>
    <xf numFmtId="9" fontId="16" fillId="38" borderId="16" xfId="1" applyFont="1" applyFill="1" applyBorder="1" applyAlignment="1" applyProtection="1">
      <alignment horizontal="center"/>
      <protection locked="0"/>
    </xf>
    <xf numFmtId="10" fontId="16" fillId="38" borderId="21" xfId="1" applyNumberFormat="1" applyFont="1" applyFill="1" applyBorder="1" applyAlignment="1" applyProtection="1">
      <alignment horizontal="center"/>
      <protection locked="0"/>
    </xf>
    <xf numFmtId="10" fontId="16" fillId="38" borderId="60" xfId="1" applyNumberFormat="1" applyFont="1" applyFill="1" applyBorder="1" applyAlignment="1" applyProtection="1">
      <alignment horizontal="center"/>
      <protection locked="0"/>
    </xf>
    <xf numFmtId="10" fontId="16" fillId="38" borderId="13" xfId="1" applyNumberFormat="1" applyFont="1" applyFill="1" applyBorder="1" applyAlignment="1" applyProtection="1">
      <alignment horizontal="center"/>
      <protection locked="0"/>
    </xf>
    <xf numFmtId="10" fontId="16" fillId="38" borderId="16" xfId="1" applyNumberFormat="1" applyFont="1" applyFill="1" applyBorder="1" applyAlignment="1" applyProtection="1">
      <alignment horizontal="center"/>
      <protection locked="0"/>
    </xf>
    <xf numFmtId="10" fontId="16" fillId="38" borderId="63" xfId="1" applyNumberFormat="1" applyFont="1" applyFill="1" applyBorder="1" applyAlignment="1" applyProtection="1">
      <alignment horizontal="center"/>
      <protection locked="0"/>
    </xf>
    <xf numFmtId="10" fontId="16" fillId="38" borderId="11" xfId="1" applyNumberFormat="1" applyFont="1" applyFill="1" applyBorder="1" applyAlignment="1" applyProtection="1">
      <alignment horizontal="center"/>
      <protection locked="0"/>
    </xf>
    <xf numFmtId="10" fontId="16" fillId="38" borderId="62" xfId="1" applyNumberFormat="1" applyFont="1" applyFill="1" applyBorder="1" applyAlignment="1" applyProtection="1">
      <alignment horizontal="center"/>
      <protection locked="0"/>
    </xf>
    <xf numFmtId="10" fontId="16" fillId="38" borderId="16" xfId="1" applyNumberFormat="1" applyFont="1" applyFill="1" applyBorder="1" applyProtection="1">
      <protection locked="0"/>
    </xf>
    <xf numFmtId="10" fontId="16" fillId="38" borderId="21" xfId="1" applyNumberFormat="1" applyFont="1" applyFill="1" applyBorder="1" applyProtection="1">
      <protection locked="0"/>
    </xf>
    <xf numFmtId="168" fontId="0" fillId="0" borderId="68" xfId="0" applyNumberFormat="1" applyFill="1" applyBorder="1" applyAlignment="1">
      <alignment horizontal="center" vertical="center"/>
    </xf>
    <xf numFmtId="168" fontId="0" fillId="0" borderId="12" xfId="0" applyNumberFormat="1" applyFill="1" applyBorder="1" applyAlignment="1">
      <alignment horizontal="center" vertical="center"/>
    </xf>
    <xf numFmtId="168" fontId="16" fillId="0" borderId="11" xfId="0" applyNumberFormat="1" applyFont="1" applyFill="1" applyBorder="1" applyAlignment="1" applyProtection="1">
      <alignment horizontal="right"/>
      <protection locked="0"/>
    </xf>
    <xf numFmtId="9" fontId="16" fillId="38" borderId="11" xfId="1" applyFont="1" applyFill="1" applyBorder="1" applyProtection="1">
      <protection locked="0"/>
    </xf>
    <xf numFmtId="10" fontId="16" fillId="38" borderId="41" xfId="1" applyNumberFormat="1" applyFont="1" applyFill="1" applyBorder="1" applyAlignment="1" applyProtection="1">
      <alignment horizontal="center"/>
      <protection locked="0"/>
    </xf>
    <xf numFmtId="9" fontId="16" fillId="38" borderId="21" xfId="1" applyFont="1" applyFill="1" applyBorder="1" applyProtection="1">
      <protection locked="0"/>
    </xf>
    <xf numFmtId="9" fontId="16" fillId="38" borderId="11" xfId="1" applyFont="1" applyFill="1" applyBorder="1" applyAlignment="1" applyProtection="1">
      <alignment horizontal="center"/>
      <protection locked="0"/>
    </xf>
    <xf numFmtId="9" fontId="16" fillId="38" borderId="41" xfId="1" applyFont="1" applyFill="1" applyBorder="1" applyAlignment="1" applyProtection="1">
      <alignment horizontal="center"/>
      <protection locked="0"/>
    </xf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33" borderId="0" xfId="0" applyFill="1" applyAlignment="1">
      <alignment vertical="center"/>
    </xf>
    <xf numFmtId="4" fontId="19" fillId="0" borderId="11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167" fontId="19" fillId="0" borderId="11" xfId="0" applyNumberFormat="1" applyFont="1" applyFill="1" applyBorder="1" applyAlignment="1">
      <alignment horizontal="center" vertical="center"/>
    </xf>
    <xf numFmtId="168" fontId="18" fillId="0" borderId="0" xfId="0" applyNumberFormat="1" applyFont="1" applyAlignment="1">
      <alignment horizontal="center" vertical="center"/>
    </xf>
    <xf numFmtId="168" fontId="16" fillId="63" borderId="19" xfId="0" applyNumberFormat="1" applyFont="1" applyFill="1" applyBorder="1" applyAlignment="1">
      <alignment horizontal="center" vertical="center"/>
    </xf>
    <xf numFmtId="0" fontId="0" fillId="0" borderId="20" xfId="0" applyFill="1" applyBorder="1"/>
    <xf numFmtId="0" fontId="0" fillId="0" borderId="20" xfId="0" applyFill="1" applyBorder="1" applyProtection="1">
      <protection locked="0"/>
    </xf>
    <xf numFmtId="168" fontId="16" fillId="0" borderId="20" xfId="0" applyNumberFormat="1" applyFont="1" applyFill="1" applyBorder="1" applyProtection="1">
      <protection locked="0"/>
    </xf>
    <xf numFmtId="168" fontId="17" fillId="64" borderId="10" xfId="0" applyNumberFormat="1" applyFont="1" applyFill="1" applyBorder="1" applyAlignment="1">
      <alignment horizontal="center" vertical="center"/>
    </xf>
    <xf numFmtId="168" fontId="16" fillId="39" borderId="18" xfId="0" applyNumberFormat="1" applyFont="1" applyFill="1" applyBorder="1" applyAlignment="1">
      <alignment horizontal="center" vertical="center"/>
    </xf>
    <xf numFmtId="168" fontId="16" fillId="39" borderId="19" xfId="0" applyNumberFormat="1" applyFont="1" applyFill="1" applyBorder="1" applyAlignment="1">
      <alignment horizontal="center" vertical="center"/>
    </xf>
    <xf numFmtId="168" fontId="16" fillId="0" borderId="19" xfId="0" applyNumberFormat="1" applyFont="1" applyFill="1" applyBorder="1" applyAlignment="1">
      <alignment horizontal="center" vertical="center"/>
    </xf>
    <xf numFmtId="168" fontId="0" fillId="0" borderId="51" xfId="0" applyNumberFormat="1" applyFill="1" applyBorder="1" applyAlignment="1">
      <alignment horizontal="center" vertical="center"/>
    </xf>
    <xf numFmtId="168" fontId="16" fillId="63" borderId="10" xfId="0" applyNumberFormat="1" applyFont="1" applyFill="1" applyBorder="1" applyAlignment="1">
      <alignment horizontal="center" vertical="center"/>
    </xf>
    <xf numFmtId="168" fontId="0" fillId="0" borderId="72" xfId="0" applyNumberFormat="1" applyFill="1" applyBorder="1" applyAlignment="1">
      <alignment horizontal="center" vertical="center"/>
    </xf>
    <xf numFmtId="168" fontId="0" fillId="0" borderId="70" xfId="0" applyNumberFormat="1" applyFill="1" applyBorder="1" applyAlignment="1">
      <alignment horizontal="center" vertical="center"/>
    </xf>
    <xf numFmtId="0" fontId="13" fillId="35" borderId="56" xfId="0" applyFont="1" applyFill="1" applyBorder="1" applyAlignment="1">
      <alignment horizontal="center" vertical="center" wrapText="1"/>
    </xf>
    <xf numFmtId="168" fontId="0" fillId="0" borderId="73" xfId="0" applyNumberFormat="1" applyFill="1" applyBorder="1" applyAlignment="1">
      <alignment horizontal="center" vertical="center"/>
    </xf>
    <xf numFmtId="168" fontId="17" fillId="64" borderId="55" xfId="0" applyNumberFormat="1" applyFont="1" applyFill="1" applyBorder="1" applyAlignment="1">
      <alignment horizontal="center" vertical="center"/>
    </xf>
    <xf numFmtId="168" fontId="0" fillId="0" borderId="74" xfId="0" applyNumberFormat="1" applyFill="1" applyBorder="1" applyAlignment="1">
      <alignment horizontal="center" vertical="center"/>
    </xf>
    <xf numFmtId="0" fontId="16" fillId="64" borderId="52" xfId="0" applyFont="1" applyFill="1" applyBorder="1"/>
    <xf numFmtId="0" fontId="0" fillId="64" borderId="41" xfId="0" applyFill="1" applyBorder="1"/>
    <xf numFmtId="0" fontId="22" fillId="0" borderId="0" xfId="0" applyFont="1" applyFill="1" applyBorder="1" applyAlignment="1">
      <alignment horizontal="left" vertical="center" wrapText="1"/>
    </xf>
    <xf numFmtId="166" fontId="0" fillId="0" borderId="0" xfId="2172" applyFont="1"/>
    <xf numFmtId="166" fontId="14" fillId="0" borderId="0" xfId="2172" applyFont="1"/>
    <xf numFmtId="168" fontId="14" fillId="0" borderId="0" xfId="0" applyNumberFormat="1" applyFont="1"/>
    <xf numFmtId="0" fontId="14" fillId="0" borderId="0" xfId="0" applyFont="1"/>
    <xf numFmtId="168" fontId="65" fillId="0" borderId="0" xfId="0" applyNumberFormat="1" applyFont="1"/>
    <xf numFmtId="168" fontId="65" fillId="33" borderId="11" xfId="0" applyNumberFormat="1" applyFont="1" applyFill="1" applyBorder="1" applyProtection="1">
      <protection locked="0"/>
    </xf>
    <xf numFmtId="0" fontId="0" fillId="34" borderId="11" xfId="0" applyFont="1" applyFill="1" applyBorder="1" applyAlignment="1">
      <alignment horizontal="center"/>
    </xf>
    <xf numFmtId="0" fontId="0" fillId="0" borderId="46" xfId="0" applyFill="1" applyBorder="1"/>
    <xf numFmtId="0" fontId="0" fillId="65" borderId="75" xfId="0" applyFill="1" applyBorder="1"/>
    <xf numFmtId="0" fontId="0" fillId="0" borderId="46" xfId="0" applyFill="1" applyBorder="1" applyProtection="1">
      <protection locked="0"/>
    </xf>
    <xf numFmtId="9" fontId="16" fillId="38" borderId="63" xfId="1" applyFont="1" applyFill="1" applyBorder="1" applyAlignment="1" applyProtection="1">
      <alignment horizontal="center"/>
      <protection locked="0"/>
    </xf>
    <xf numFmtId="9" fontId="16" fillId="38" borderId="67" xfId="1" applyFont="1" applyFill="1" applyBorder="1" applyAlignment="1" applyProtection="1">
      <alignment horizontal="center"/>
      <protection locked="0"/>
    </xf>
    <xf numFmtId="0" fontId="21" fillId="0" borderId="0" xfId="0" applyFont="1" applyAlignment="1">
      <alignment vertical="top"/>
    </xf>
    <xf numFmtId="0" fontId="21" fillId="0" borderId="0" xfId="0" applyFont="1" applyAlignment="1">
      <alignment horizontal="left" vertical="top"/>
    </xf>
    <xf numFmtId="0" fontId="22" fillId="33" borderId="0" xfId="0" applyFont="1" applyFill="1" applyBorder="1" applyAlignment="1">
      <alignment horizontal="left" vertical="center"/>
    </xf>
    <xf numFmtId="0" fontId="0" fillId="0" borderId="12" xfId="0" applyBorder="1"/>
    <xf numFmtId="0" fontId="0" fillId="0" borderId="12" xfId="0" applyBorder="1" applyProtection="1">
      <protection locked="0"/>
    </xf>
    <xf numFmtId="168" fontId="16" fillId="33" borderId="12" xfId="0" applyNumberFormat="1" applyFont="1" applyFill="1" applyBorder="1" applyProtection="1">
      <protection locked="0"/>
    </xf>
    <xf numFmtId="0" fontId="16" fillId="33" borderId="0" xfId="0" applyFont="1" applyFill="1" applyBorder="1"/>
    <xf numFmtId="0" fontId="0" fillId="33" borderId="42" xfId="0" applyFill="1" applyBorder="1"/>
    <xf numFmtId="0" fontId="20" fillId="0" borderId="0" xfId="0" applyFont="1" applyAlignment="1">
      <alignment horizontal="left"/>
    </xf>
    <xf numFmtId="0" fontId="23" fillId="0" borderId="0" xfId="0" applyFont="1" applyAlignment="1">
      <alignment horizontal="left" vertical="center"/>
    </xf>
    <xf numFmtId="4" fontId="63" fillId="64" borderId="18" xfId="0" applyNumberFormat="1" applyFont="1" applyFill="1" applyBorder="1" applyAlignment="1">
      <alignment horizontal="center"/>
    </xf>
    <xf numFmtId="4" fontId="63" fillId="64" borderId="42" xfId="0" applyNumberFormat="1" applyFont="1" applyFill="1" applyBorder="1" applyAlignment="1">
      <alignment horizontal="center"/>
    </xf>
    <xf numFmtId="4" fontId="63" fillId="64" borderId="19" xfId="0" applyNumberFormat="1" applyFont="1" applyFill="1" applyBorder="1" applyAlignment="1">
      <alignment horizontal="center"/>
    </xf>
    <xf numFmtId="168" fontId="64" fillId="64" borderId="10" xfId="0" applyNumberFormat="1" applyFont="1" applyFill="1" applyBorder="1" applyAlignment="1">
      <alignment horizontal="center" vertical="center"/>
    </xf>
    <xf numFmtId="0" fontId="16" fillId="63" borderId="76" xfId="0" applyFont="1" applyFill="1" applyBorder="1" applyAlignment="1">
      <alignment horizontal="left"/>
    </xf>
    <xf numFmtId="0" fontId="16" fillId="63" borderId="69" xfId="0" applyFont="1" applyFill="1" applyBorder="1" applyAlignment="1">
      <alignment horizontal="left"/>
    </xf>
    <xf numFmtId="0" fontId="16" fillId="63" borderId="56" xfId="0" applyFont="1" applyFill="1" applyBorder="1" applyAlignment="1">
      <alignment horizontal="left"/>
    </xf>
    <xf numFmtId="0" fontId="16" fillId="63" borderId="71" xfId="0" applyFont="1" applyFill="1" applyBorder="1" applyAlignment="1">
      <alignment horizontal="left"/>
    </xf>
    <xf numFmtId="0" fontId="16" fillId="63" borderId="42" xfId="0" applyFont="1" applyFill="1" applyBorder="1" applyAlignment="1">
      <alignment horizontal="left"/>
    </xf>
    <xf numFmtId="0" fontId="16" fillId="63" borderId="19" xfId="0" applyFont="1" applyFill="1" applyBorder="1" applyAlignment="1">
      <alignment horizontal="left"/>
    </xf>
    <xf numFmtId="0" fontId="16" fillId="37" borderId="42" xfId="0" applyFont="1" applyFill="1" applyBorder="1" applyAlignment="1">
      <alignment horizontal="left"/>
    </xf>
    <xf numFmtId="0" fontId="16" fillId="37" borderId="19" xfId="0" applyFont="1" applyFill="1" applyBorder="1" applyAlignment="1">
      <alignment horizontal="left"/>
    </xf>
    <xf numFmtId="0" fontId="16" fillId="63" borderId="18" xfId="0" applyFont="1" applyFill="1" applyBorder="1" applyAlignment="1">
      <alignment horizontal="left"/>
    </xf>
    <xf numFmtId="0" fontId="16" fillId="63" borderId="66" xfId="0" applyFont="1" applyFill="1" applyBorder="1" applyAlignment="1">
      <alignment horizontal="left"/>
    </xf>
    <xf numFmtId="0" fontId="16" fillId="63" borderId="54" xfId="0" applyFont="1" applyFill="1" applyBorder="1" applyAlignment="1">
      <alignment horizontal="left"/>
    </xf>
    <xf numFmtId="0" fontId="16" fillId="63" borderId="55" xfId="0" applyFont="1" applyFill="1" applyBorder="1" applyAlignment="1">
      <alignment horizontal="left"/>
    </xf>
    <xf numFmtId="168" fontId="16" fillId="63" borderId="18" xfId="0" applyNumberFormat="1" applyFont="1" applyFill="1" applyBorder="1" applyAlignment="1">
      <alignment horizontal="center" vertical="center"/>
    </xf>
    <xf numFmtId="168" fontId="16" fillId="63" borderId="19" xfId="0" applyNumberFormat="1" applyFont="1" applyFill="1" applyBorder="1" applyAlignment="1">
      <alignment horizontal="center" vertical="center"/>
    </xf>
    <xf numFmtId="168" fontId="16" fillId="39" borderId="18" xfId="0" applyNumberFormat="1" applyFont="1" applyFill="1" applyBorder="1" applyAlignment="1">
      <alignment horizontal="center" vertical="center"/>
    </xf>
    <xf numFmtId="168" fontId="16" fillId="39" borderId="19" xfId="0" applyNumberFormat="1" applyFont="1" applyFill="1" applyBorder="1" applyAlignment="1">
      <alignment horizontal="center" vertical="center"/>
    </xf>
    <xf numFmtId="0" fontId="16" fillId="0" borderId="20" xfId="0" applyFont="1" applyBorder="1" applyAlignment="1">
      <alignment horizontal="center" vertical="center" textRotation="255"/>
    </xf>
    <xf numFmtId="0" fontId="16" fillId="0" borderId="17" xfId="0" applyFont="1" applyBorder="1" applyAlignment="1">
      <alignment horizontal="center" vertical="center" textRotation="255"/>
    </xf>
    <xf numFmtId="0" fontId="16" fillId="0" borderId="12" xfId="0" applyFont="1" applyBorder="1" applyAlignment="1">
      <alignment horizontal="center" vertical="center" textRotation="255"/>
    </xf>
    <xf numFmtId="0" fontId="16" fillId="0" borderId="15" xfId="0" applyFont="1" applyBorder="1" applyAlignment="1">
      <alignment horizontal="left"/>
    </xf>
    <xf numFmtId="0" fontId="16" fillId="0" borderId="15" xfId="0" applyFont="1" applyBorder="1"/>
    <xf numFmtId="0" fontId="16" fillId="0" borderId="77" xfId="0" applyFont="1" applyBorder="1"/>
    <xf numFmtId="0" fontId="16" fillId="64" borderId="54" xfId="0" applyFont="1" applyFill="1" applyBorder="1"/>
  </cellXfs>
  <cellStyles count="2173">
    <cellStyle name="_x000e_" xfId="2" xr:uid="{00000000-0005-0000-0000-000000000000}"/>
    <cellStyle name="_x000e_ 2" xfId="3" xr:uid="{00000000-0005-0000-0000-000001000000}"/>
    <cellStyle name="%" xfId="4" xr:uid="{00000000-0005-0000-0000-000002000000}"/>
    <cellStyle name="% 2" xfId="5" xr:uid="{00000000-0005-0000-0000-000003000000}"/>
    <cellStyle name="??&amp;O?&amp;H?_x0008_??_x0007__x0001__x0001_" xfId="6" xr:uid="{00000000-0005-0000-0000-000004000000}"/>
    <cellStyle name="20% - Accent1" xfId="7" xr:uid="{00000000-0005-0000-0000-000005000000}"/>
    <cellStyle name="20% - Accent1 2" xfId="8" xr:uid="{00000000-0005-0000-0000-000006000000}"/>
    <cellStyle name="20% - Accent1 2 2" xfId="9" xr:uid="{00000000-0005-0000-0000-000007000000}"/>
    <cellStyle name="20% - Accent1 2 3" xfId="10" xr:uid="{00000000-0005-0000-0000-000008000000}"/>
    <cellStyle name="20% - Accent1 3" xfId="11" xr:uid="{00000000-0005-0000-0000-000009000000}"/>
    <cellStyle name="20% - Accent2" xfId="12" xr:uid="{00000000-0005-0000-0000-00000A000000}"/>
    <cellStyle name="20% - Accent2 2" xfId="13" xr:uid="{00000000-0005-0000-0000-00000B000000}"/>
    <cellStyle name="20% - Accent2 2 2" xfId="14" xr:uid="{00000000-0005-0000-0000-00000C000000}"/>
    <cellStyle name="20% - Accent2 2 3" xfId="15" xr:uid="{00000000-0005-0000-0000-00000D000000}"/>
    <cellStyle name="20% - Accent2 3" xfId="16" xr:uid="{00000000-0005-0000-0000-00000E000000}"/>
    <cellStyle name="20% - Accent3" xfId="17" xr:uid="{00000000-0005-0000-0000-00000F000000}"/>
    <cellStyle name="20% - Accent3 2" xfId="18" xr:uid="{00000000-0005-0000-0000-000010000000}"/>
    <cellStyle name="20% - Accent3 2 2" xfId="19" xr:uid="{00000000-0005-0000-0000-000011000000}"/>
    <cellStyle name="20% - Accent3 2 3" xfId="20" xr:uid="{00000000-0005-0000-0000-000012000000}"/>
    <cellStyle name="20% - Accent3 3" xfId="21" xr:uid="{00000000-0005-0000-0000-000013000000}"/>
    <cellStyle name="20% - Accent4" xfId="22" xr:uid="{00000000-0005-0000-0000-000014000000}"/>
    <cellStyle name="20% - Accent4 2" xfId="23" xr:uid="{00000000-0005-0000-0000-000015000000}"/>
    <cellStyle name="20% - Accent4 2 2" xfId="24" xr:uid="{00000000-0005-0000-0000-000016000000}"/>
    <cellStyle name="20% - Accent4 2 3" xfId="25" xr:uid="{00000000-0005-0000-0000-000017000000}"/>
    <cellStyle name="20% - Accent4 3" xfId="26" xr:uid="{00000000-0005-0000-0000-000018000000}"/>
    <cellStyle name="20% - Accent5" xfId="27" xr:uid="{00000000-0005-0000-0000-000019000000}"/>
    <cellStyle name="20% - Accent5 2" xfId="28" xr:uid="{00000000-0005-0000-0000-00001A000000}"/>
    <cellStyle name="20% - Accent5 3" xfId="29" xr:uid="{00000000-0005-0000-0000-00001B000000}"/>
    <cellStyle name="20% - Accent6" xfId="30" xr:uid="{00000000-0005-0000-0000-00001C000000}"/>
    <cellStyle name="20% - Accent6 2" xfId="31" xr:uid="{00000000-0005-0000-0000-00001D000000}"/>
    <cellStyle name="20% - Accent6 3" xfId="32" xr:uid="{00000000-0005-0000-0000-00001E000000}"/>
    <cellStyle name="20% - Énfasis1 2" xfId="33" xr:uid="{00000000-0005-0000-0000-00001F000000}"/>
    <cellStyle name="20% - Énfasis1 2 2" xfId="34" xr:uid="{00000000-0005-0000-0000-000020000000}"/>
    <cellStyle name="20% - Énfasis1 2 2 2" xfId="35" xr:uid="{00000000-0005-0000-0000-000021000000}"/>
    <cellStyle name="20% - Énfasis1 2 2 2 2" xfId="36" xr:uid="{00000000-0005-0000-0000-000022000000}"/>
    <cellStyle name="20% - Énfasis1 2 2 3" xfId="37" xr:uid="{00000000-0005-0000-0000-000023000000}"/>
    <cellStyle name="20% - Énfasis1 2 3" xfId="38" xr:uid="{00000000-0005-0000-0000-000024000000}"/>
    <cellStyle name="20% - Énfasis1 2 3 2" xfId="39" xr:uid="{00000000-0005-0000-0000-000025000000}"/>
    <cellStyle name="20% - Énfasis1 2 4" xfId="40" xr:uid="{00000000-0005-0000-0000-000026000000}"/>
    <cellStyle name="20% - Énfasis1 2 5" xfId="41" xr:uid="{00000000-0005-0000-0000-000027000000}"/>
    <cellStyle name="20% - Énfasis1 2 6" xfId="42" xr:uid="{00000000-0005-0000-0000-000028000000}"/>
    <cellStyle name="20% - Énfasis1 2 7" xfId="43" xr:uid="{00000000-0005-0000-0000-000029000000}"/>
    <cellStyle name="20% - Énfasis1 3" xfId="44" xr:uid="{00000000-0005-0000-0000-00002A000000}"/>
    <cellStyle name="20% - Énfasis1 3 2" xfId="45" xr:uid="{00000000-0005-0000-0000-00002B000000}"/>
    <cellStyle name="20% - Énfasis1 3 2 2" xfId="46" xr:uid="{00000000-0005-0000-0000-00002C000000}"/>
    <cellStyle name="20% - Énfasis1 3 2 2 2" xfId="47" xr:uid="{00000000-0005-0000-0000-00002D000000}"/>
    <cellStyle name="20% - Énfasis1 3 2 3" xfId="48" xr:uid="{00000000-0005-0000-0000-00002E000000}"/>
    <cellStyle name="20% - Énfasis1 3 3" xfId="49" xr:uid="{00000000-0005-0000-0000-00002F000000}"/>
    <cellStyle name="20% - Énfasis1 3 3 2" xfId="50" xr:uid="{00000000-0005-0000-0000-000030000000}"/>
    <cellStyle name="20% - Énfasis1 3 4" xfId="51" xr:uid="{00000000-0005-0000-0000-000031000000}"/>
    <cellStyle name="20% - Énfasis1 4" xfId="52" xr:uid="{00000000-0005-0000-0000-000032000000}"/>
    <cellStyle name="20% - Énfasis1 5" xfId="53" xr:uid="{00000000-0005-0000-0000-000033000000}"/>
    <cellStyle name="20% - Énfasis2 2" xfId="54" xr:uid="{00000000-0005-0000-0000-000034000000}"/>
    <cellStyle name="20% - Énfasis2 2 2" xfId="55" xr:uid="{00000000-0005-0000-0000-000035000000}"/>
    <cellStyle name="20% - Énfasis2 2 2 2" xfId="56" xr:uid="{00000000-0005-0000-0000-000036000000}"/>
    <cellStyle name="20% - Énfasis2 2 2 2 2" xfId="57" xr:uid="{00000000-0005-0000-0000-000037000000}"/>
    <cellStyle name="20% - Énfasis2 2 2 3" xfId="58" xr:uid="{00000000-0005-0000-0000-000038000000}"/>
    <cellStyle name="20% - Énfasis2 2 3" xfId="59" xr:uid="{00000000-0005-0000-0000-000039000000}"/>
    <cellStyle name="20% - Énfasis2 2 3 2" xfId="60" xr:uid="{00000000-0005-0000-0000-00003A000000}"/>
    <cellStyle name="20% - Énfasis2 2 4" xfId="61" xr:uid="{00000000-0005-0000-0000-00003B000000}"/>
    <cellStyle name="20% - Énfasis2 2 5" xfId="62" xr:uid="{00000000-0005-0000-0000-00003C000000}"/>
    <cellStyle name="20% - Énfasis2 2 6" xfId="63" xr:uid="{00000000-0005-0000-0000-00003D000000}"/>
    <cellStyle name="20% - Énfasis2 2 7" xfId="64" xr:uid="{00000000-0005-0000-0000-00003E000000}"/>
    <cellStyle name="20% - Énfasis2 3" xfId="65" xr:uid="{00000000-0005-0000-0000-00003F000000}"/>
    <cellStyle name="20% - Énfasis2 3 2" xfId="66" xr:uid="{00000000-0005-0000-0000-000040000000}"/>
    <cellStyle name="20% - Énfasis2 3 2 2" xfId="67" xr:uid="{00000000-0005-0000-0000-000041000000}"/>
    <cellStyle name="20% - Énfasis2 3 2 2 2" xfId="68" xr:uid="{00000000-0005-0000-0000-000042000000}"/>
    <cellStyle name="20% - Énfasis2 3 2 3" xfId="69" xr:uid="{00000000-0005-0000-0000-000043000000}"/>
    <cellStyle name="20% - Énfasis2 3 3" xfId="70" xr:uid="{00000000-0005-0000-0000-000044000000}"/>
    <cellStyle name="20% - Énfasis2 3 3 2" xfId="71" xr:uid="{00000000-0005-0000-0000-000045000000}"/>
    <cellStyle name="20% - Énfasis2 3 4" xfId="72" xr:uid="{00000000-0005-0000-0000-000046000000}"/>
    <cellStyle name="20% - Énfasis2 4" xfId="73" xr:uid="{00000000-0005-0000-0000-000047000000}"/>
    <cellStyle name="20% - Énfasis2 5" xfId="74" xr:uid="{00000000-0005-0000-0000-000048000000}"/>
    <cellStyle name="20% - Énfasis3 2" xfId="75" xr:uid="{00000000-0005-0000-0000-000049000000}"/>
    <cellStyle name="20% - Énfasis3 2 2" xfId="76" xr:uid="{00000000-0005-0000-0000-00004A000000}"/>
    <cellStyle name="20% - Énfasis3 2 2 2" xfId="77" xr:uid="{00000000-0005-0000-0000-00004B000000}"/>
    <cellStyle name="20% - Énfasis3 2 2 2 2" xfId="78" xr:uid="{00000000-0005-0000-0000-00004C000000}"/>
    <cellStyle name="20% - Énfasis3 2 2 3" xfId="79" xr:uid="{00000000-0005-0000-0000-00004D000000}"/>
    <cellStyle name="20% - Énfasis3 2 3" xfId="80" xr:uid="{00000000-0005-0000-0000-00004E000000}"/>
    <cellStyle name="20% - Énfasis3 2 3 2" xfId="81" xr:uid="{00000000-0005-0000-0000-00004F000000}"/>
    <cellStyle name="20% - Énfasis3 2 4" xfId="82" xr:uid="{00000000-0005-0000-0000-000050000000}"/>
    <cellStyle name="20% - Énfasis3 2 5" xfId="83" xr:uid="{00000000-0005-0000-0000-000051000000}"/>
    <cellStyle name="20% - Énfasis3 2 6" xfId="84" xr:uid="{00000000-0005-0000-0000-000052000000}"/>
    <cellStyle name="20% - Énfasis3 2 7" xfId="85" xr:uid="{00000000-0005-0000-0000-000053000000}"/>
    <cellStyle name="20% - Énfasis3 3" xfId="86" xr:uid="{00000000-0005-0000-0000-000054000000}"/>
    <cellStyle name="20% - Énfasis3 3 2" xfId="87" xr:uid="{00000000-0005-0000-0000-000055000000}"/>
    <cellStyle name="20% - Énfasis3 3 2 2" xfId="88" xr:uid="{00000000-0005-0000-0000-000056000000}"/>
    <cellStyle name="20% - Énfasis3 3 2 2 2" xfId="89" xr:uid="{00000000-0005-0000-0000-000057000000}"/>
    <cellStyle name="20% - Énfasis3 3 2 3" xfId="90" xr:uid="{00000000-0005-0000-0000-000058000000}"/>
    <cellStyle name="20% - Énfasis3 3 3" xfId="91" xr:uid="{00000000-0005-0000-0000-000059000000}"/>
    <cellStyle name="20% - Énfasis3 3 3 2" xfId="92" xr:uid="{00000000-0005-0000-0000-00005A000000}"/>
    <cellStyle name="20% - Énfasis3 3 4" xfId="93" xr:uid="{00000000-0005-0000-0000-00005B000000}"/>
    <cellStyle name="20% - Énfasis3 4" xfId="94" xr:uid="{00000000-0005-0000-0000-00005C000000}"/>
    <cellStyle name="20% - Énfasis3 5" xfId="95" xr:uid="{00000000-0005-0000-0000-00005D000000}"/>
    <cellStyle name="20% - Énfasis4 2" xfId="96" xr:uid="{00000000-0005-0000-0000-00005E000000}"/>
    <cellStyle name="20% - Énfasis4 2 2" xfId="97" xr:uid="{00000000-0005-0000-0000-00005F000000}"/>
    <cellStyle name="20% - Énfasis4 2 2 2" xfId="98" xr:uid="{00000000-0005-0000-0000-000060000000}"/>
    <cellStyle name="20% - Énfasis4 2 2 2 2" xfId="99" xr:uid="{00000000-0005-0000-0000-000061000000}"/>
    <cellStyle name="20% - Énfasis4 2 2 3" xfId="100" xr:uid="{00000000-0005-0000-0000-000062000000}"/>
    <cellStyle name="20% - Énfasis4 2 3" xfId="101" xr:uid="{00000000-0005-0000-0000-000063000000}"/>
    <cellStyle name="20% - Énfasis4 2 3 2" xfId="102" xr:uid="{00000000-0005-0000-0000-000064000000}"/>
    <cellStyle name="20% - Énfasis4 2 4" xfId="103" xr:uid="{00000000-0005-0000-0000-000065000000}"/>
    <cellStyle name="20% - Énfasis4 2 5" xfId="104" xr:uid="{00000000-0005-0000-0000-000066000000}"/>
    <cellStyle name="20% - Énfasis4 2 6" xfId="105" xr:uid="{00000000-0005-0000-0000-000067000000}"/>
    <cellStyle name="20% - Énfasis4 2 7" xfId="106" xr:uid="{00000000-0005-0000-0000-000068000000}"/>
    <cellStyle name="20% - Énfasis4 3" xfId="107" xr:uid="{00000000-0005-0000-0000-000069000000}"/>
    <cellStyle name="20% - Énfasis4 3 2" xfId="108" xr:uid="{00000000-0005-0000-0000-00006A000000}"/>
    <cellStyle name="20% - Énfasis4 3 2 2" xfId="109" xr:uid="{00000000-0005-0000-0000-00006B000000}"/>
    <cellStyle name="20% - Énfasis4 3 2 2 2" xfId="110" xr:uid="{00000000-0005-0000-0000-00006C000000}"/>
    <cellStyle name="20% - Énfasis4 3 2 3" xfId="111" xr:uid="{00000000-0005-0000-0000-00006D000000}"/>
    <cellStyle name="20% - Énfasis4 3 3" xfId="112" xr:uid="{00000000-0005-0000-0000-00006E000000}"/>
    <cellStyle name="20% - Énfasis4 3 3 2" xfId="113" xr:uid="{00000000-0005-0000-0000-00006F000000}"/>
    <cellStyle name="20% - Énfasis4 3 4" xfId="114" xr:uid="{00000000-0005-0000-0000-000070000000}"/>
    <cellStyle name="20% - Énfasis4 4" xfId="115" xr:uid="{00000000-0005-0000-0000-000071000000}"/>
    <cellStyle name="20% - Énfasis4 5" xfId="116" xr:uid="{00000000-0005-0000-0000-000072000000}"/>
    <cellStyle name="20% - Énfasis5 2" xfId="117" xr:uid="{00000000-0005-0000-0000-000073000000}"/>
    <cellStyle name="20% - Énfasis5 2 2" xfId="118" xr:uid="{00000000-0005-0000-0000-000074000000}"/>
    <cellStyle name="20% - Énfasis5 2 2 2" xfId="119" xr:uid="{00000000-0005-0000-0000-000075000000}"/>
    <cellStyle name="20% - Énfasis5 2 2 2 2" xfId="120" xr:uid="{00000000-0005-0000-0000-000076000000}"/>
    <cellStyle name="20% - Énfasis5 2 2 3" xfId="121" xr:uid="{00000000-0005-0000-0000-000077000000}"/>
    <cellStyle name="20% - Énfasis5 2 3" xfId="122" xr:uid="{00000000-0005-0000-0000-000078000000}"/>
    <cellStyle name="20% - Énfasis5 2 3 2" xfId="123" xr:uid="{00000000-0005-0000-0000-000079000000}"/>
    <cellStyle name="20% - Énfasis5 2 4" xfId="124" xr:uid="{00000000-0005-0000-0000-00007A000000}"/>
    <cellStyle name="20% - Énfasis5 2 5" xfId="125" xr:uid="{00000000-0005-0000-0000-00007B000000}"/>
    <cellStyle name="20% - Énfasis5 2 6" xfId="126" xr:uid="{00000000-0005-0000-0000-00007C000000}"/>
    <cellStyle name="20% - Énfasis5 2 7" xfId="127" xr:uid="{00000000-0005-0000-0000-00007D000000}"/>
    <cellStyle name="20% - Énfasis5 3" xfId="128" xr:uid="{00000000-0005-0000-0000-00007E000000}"/>
    <cellStyle name="20% - Énfasis5 3 2" xfId="129" xr:uid="{00000000-0005-0000-0000-00007F000000}"/>
    <cellStyle name="20% - Énfasis5 3 2 2" xfId="130" xr:uid="{00000000-0005-0000-0000-000080000000}"/>
    <cellStyle name="20% - Énfasis5 3 2 2 2" xfId="131" xr:uid="{00000000-0005-0000-0000-000081000000}"/>
    <cellStyle name="20% - Énfasis5 3 2 3" xfId="132" xr:uid="{00000000-0005-0000-0000-000082000000}"/>
    <cellStyle name="20% - Énfasis5 3 3" xfId="133" xr:uid="{00000000-0005-0000-0000-000083000000}"/>
    <cellStyle name="20% - Énfasis5 3 3 2" xfId="134" xr:uid="{00000000-0005-0000-0000-000084000000}"/>
    <cellStyle name="20% - Énfasis5 3 4" xfId="135" xr:uid="{00000000-0005-0000-0000-000085000000}"/>
    <cellStyle name="20% - Énfasis5 4" xfId="136" xr:uid="{00000000-0005-0000-0000-000086000000}"/>
    <cellStyle name="20% - Énfasis5 5" xfId="137" xr:uid="{00000000-0005-0000-0000-000087000000}"/>
    <cellStyle name="20% - Énfasis6 2" xfId="138" xr:uid="{00000000-0005-0000-0000-000088000000}"/>
    <cellStyle name="20% - Énfasis6 2 2" xfId="139" xr:uid="{00000000-0005-0000-0000-000089000000}"/>
    <cellStyle name="20% - Énfasis6 2 2 2" xfId="140" xr:uid="{00000000-0005-0000-0000-00008A000000}"/>
    <cellStyle name="20% - Énfasis6 2 2 2 2" xfId="141" xr:uid="{00000000-0005-0000-0000-00008B000000}"/>
    <cellStyle name="20% - Énfasis6 2 2 3" xfId="142" xr:uid="{00000000-0005-0000-0000-00008C000000}"/>
    <cellStyle name="20% - Énfasis6 2 3" xfId="143" xr:uid="{00000000-0005-0000-0000-00008D000000}"/>
    <cellStyle name="20% - Énfasis6 2 3 2" xfId="144" xr:uid="{00000000-0005-0000-0000-00008E000000}"/>
    <cellStyle name="20% - Énfasis6 2 4" xfId="145" xr:uid="{00000000-0005-0000-0000-00008F000000}"/>
    <cellStyle name="20% - Énfasis6 2 5" xfId="146" xr:uid="{00000000-0005-0000-0000-000090000000}"/>
    <cellStyle name="20% - Énfasis6 2 6" xfId="147" xr:uid="{00000000-0005-0000-0000-000091000000}"/>
    <cellStyle name="20% - Énfasis6 2 7" xfId="148" xr:uid="{00000000-0005-0000-0000-000092000000}"/>
    <cellStyle name="20% - Énfasis6 3" xfId="149" xr:uid="{00000000-0005-0000-0000-000093000000}"/>
    <cellStyle name="20% - Énfasis6 3 2" xfId="150" xr:uid="{00000000-0005-0000-0000-000094000000}"/>
    <cellStyle name="20% - Énfasis6 3 2 2" xfId="151" xr:uid="{00000000-0005-0000-0000-000095000000}"/>
    <cellStyle name="20% - Énfasis6 3 2 2 2" xfId="152" xr:uid="{00000000-0005-0000-0000-000096000000}"/>
    <cellStyle name="20% - Énfasis6 3 2 3" xfId="153" xr:uid="{00000000-0005-0000-0000-000097000000}"/>
    <cellStyle name="20% - Énfasis6 3 3" xfId="154" xr:uid="{00000000-0005-0000-0000-000098000000}"/>
    <cellStyle name="20% - Énfasis6 3 3 2" xfId="155" xr:uid="{00000000-0005-0000-0000-000099000000}"/>
    <cellStyle name="20% - Énfasis6 3 4" xfId="156" xr:uid="{00000000-0005-0000-0000-00009A000000}"/>
    <cellStyle name="20% - Énfasis6 4" xfId="157" xr:uid="{00000000-0005-0000-0000-00009B000000}"/>
    <cellStyle name="20% - Énfasis6 5" xfId="158" xr:uid="{00000000-0005-0000-0000-00009C000000}"/>
    <cellStyle name="40% - Accent1" xfId="159" xr:uid="{00000000-0005-0000-0000-00009D000000}"/>
    <cellStyle name="40% - Accent1 2" xfId="160" xr:uid="{00000000-0005-0000-0000-00009E000000}"/>
    <cellStyle name="40% - Accent1 3" xfId="161" xr:uid="{00000000-0005-0000-0000-00009F000000}"/>
    <cellStyle name="40% - Accent2" xfId="162" xr:uid="{00000000-0005-0000-0000-0000A0000000}"/>
    <cellStyle name="40% - Accent2 2" xfId="163" xr:uid="{00000000-0005-0000-0000-0000A1000000}"/>
    <cellStyle name="40% - Accent2 3" xfId="164" xr:uid="{00000000-0005-0000-0000-0000A2000000}"/>
    <cellStyle name="40% - Accent3" xfId="165" xr:uid="{00000000-0005-0000-0000-0000A3000000}"/>
    <cellStyle name="40% - Accent3 2" xfId="166" xr:uid="{00000000-0005-0000-0000-0000A4000000}"/>
    <cellStyle name="40% - Accent3 2 2" xfId="167" xr:uid="{00000000-0005-0000-0000-0000A5000000}"/>
    <cellStyle name="40% - Accent3 2 3" xfId="168" xr:uid="{00000000-0005-0000-0000-0000A6000000}"/>
    <cellStyle name="40% - Accent3 3" xfId="169" xr:uid="{00000000-0005-0000-0000-0000A7000000}"/>
    <cellStyle name="40% - Accent4" xfId="170" xr:uid="{00000000-0005-0000-0000-0000A8000000}"/>
    <cellStyle name="40% - Accent4 2" xfId="171" xr:uid="{00000000-0005-0000-0000-0000A9000000}"/>
    <cellStyle name="40% - Accent4 2 2" xfId="172" xr:uid="{00000000-0005-0000-0000-0000AA000000}"/>
    <cellStyle name="40% - Accent4 2 3" xfId="173" xr:uid="{00000000-0005-0000-0000-0000AB000000}"/>
    <cellStyle name="40% - Accent4 3" xfId="174" xr:uid="{00000000-0005-0000-0000-0000AC000000}"/>
    <cellStyle name="40% - Accent5" xfId="175" xr:uid="{00000000-0005-0000-0000-0000AD000000}"/>
    <cellStyle name="40% - Accent5 2" xfId="176" xr:uid="{00000000-0005-0000-0000-0000AE000000}"/>
    <cellStyle name="40% - Accent5 3" xfId="177" xr:uid="{00000000-0005-0000-0000-0000AF000000}"/>
    <cellStyle name="40% - Accent6" xfId="178" xr:uid="{00000000-0005-0000-0000-0000B0000000}"/>
    <cellStyle name="40% - Accent6 2" xfId="179" xr:uid="{00000000-0005-0000-0000-0000B1000000}"/>
    <cellStyle name="40% - Accent6 2 2" xfId="180" xr:uid="{00000000-0005-0000-0000-0000B2000000}"/>
    <cellStyle name="40% - Accent6 2 3" xfId="181" xr:uid="{00000000-0005-0000-0000-0000B3000000}"/>
    <cellStyle name="40% - Accent6 3" xfId="182" xr:uid="{00000000-0005-0000-0000-0000B4000000}"/>
    <cellStyle name="40% - Énfasis1 2" xfId="183" xr:uid="{00000000-0005-0000-0000-0000B5000000}"/>
    <cellStyle name="40% - Énfasis1 2 2" xfId="184" xr:uid="{00000000-0005-0000-0000-0000B6000000}"/>
    <cellStyle name="40% - Énfasis1 2 2 2" xfId="185" xr:uid="{00000000-0005-0000-0000-0000B7000000}"/>
    <cellStyle name="40% - Énfasis1 2 2 2 2" xfId="186" xr:uid="{00000000-0005-0000-0000-0000B8000000}"/>
    <cellStyle name="40% - Énfasis1 2 2 3" xfId="187" xr:uid="{00000000-0005-0000-0000-0000B9000000}"/>
    <cellStyle name="40% - Énfasis1 2 3" xfId="188" xr:uid="{00000000-0005-0000-0000-0000BA000000}"/>
    <cellStyle name="40% - Énfasis1 2 3 2" xfId="189" xr:uid="{00000000-0005-0000-0000-0000BB000000}"/>
    <cellStyle name="40% - Énfasis1 2 4" xfId="190" xr:uid="{00000000-0005-0000-0000-0000BC000000}"/>
    <cellStyle name="40% - Énfasis1 2 5" xfId="191" xr:uid="{00000000-0005-0000-0000-0000BD000000}"/>
    <cellStyle name="40% - Énfasis1 2 6" xfId="192" xr:uid="{00000000-0005-0000-0000-0000BE000000}"/>
    <cellStyle name="40% - Énfasis1 2 7" xfId="193" xr:uid="{00000000-0005-0000-0000-0000BF000000}"/>
    <cellStyle name="40% - Énfasis1 3" xfId="194" xr:uid="{00000000-0005-0000-0000-0000C0000000}"/>
    <cellStyle name="40% - Énfasis1 3 2" xfId="195" xr:uid="{00000000-0005-0000-0000-0000C1000000}"/>
    <cellStyle name="40% - Énfasis1 3 2 2" xfId="196" xr:uid="{00000000-0005-0000-0000-0000C2000000}"/>
    <cellStyle name="40% - Énfasis1 3 2 2 2" xfId="197" xr:uid="{00000000-0005-0000-0000-0000C3000000}"/>
    <cellStyle name="40% - Énfasis1 3 2 3" xfId="198" xr:uid="{00000000-0005-0000-0000-0000C4000000}"/>
    <cellStyle name="40% - Énfasis1 3 3" xfId="199" xr:uid="{00000000-0005-0000-0000-0000C5000000}"/>
    <cellStyle name="40% - Énfasis1 3 3 2" xfId="200" xr:uid="{00000000-0005-0000-0000-0000C6000000}"/>
    <cellStyle name="40% - Énfasis1 3 4" xfId="201" xr:uid="{00000000-0005-0000-0000-0000C7000000}"/>
    <cellStyle name="40% - Énfasis1 4" xfId="202" xr:uid="{00000000-0005-0000-0000-0000C8000000}"/>
    <cellStyle name="40% - Énfasis1 5" xfId="203" xr:uid="{00000000-0005-0000-0000-0000C9000000}"/>
    <cellStyle name="40% - Énfasis2 2" xfId="204" xr:uid="{00000000-0005-0000-0000-0000CA000000}"/>
    <cellStyle name="40% - Énfasis2 2 2" xfId="205" xr:uid="{00000000-0005-0000-0000-0000CB000000}"/>
    <cellStyle name="40% - Énfasis2 2 2 2" xfId="206" xr:uid="{00000000-0005-0000-0000-0000CC000000}"/>
    <cellStyle name="40% - Énfasis2 2 2 2 2" xfId="207" xr:uid="{00000000-0005-0000-0000-0000CD000000}"/>
    <cellStyle name="40% - Énfasis2 2 2 3" xfId="208" xr:uid="{00000000-0005-0000-0000-0000CE000000}"/>
    <cellStyle name="40% - Énfasis2 2 3" xfId="209" xr:uid="{00000000-0005-0000-0000-0000CF000000}"/>
    <cellStyle name="40% - Énfasis2 2 3 2" xfId="210" xr:uid="{00000000-0005-0000-0000-0000D0000000}"/>
    <cellStyle name="40% - Énfasis2 2 4" xfId="211" xr:uid="{00000000-0005-0000-0000-0000D1000000}"/>
    <cellStyle name="40% - Énfasis2 2 5" xfId="212" xr:uid="{00000000-0005-0000-0000-0000D2000000}"/>
    <cellStyle name="40% - Énfasis2 2 6" xfId="213" xr:uid="{00000000-0005-0000-0000-0000D3000000}"/>
    <cellStyle name="40% - Énfasis2 2 7" xfId="214" xr:uid="{00000000-0005-0000-0000-0000D4000000}"/>
    <cellStyle name="40% - Énfasis2 3" xfId="215" xr:uid="{00000000-0005-0000-0000-0000D5000000}"/>
    <cellStyle name="40% - Énfasis2 3 2" xfId="216" xr:uid="{00000000-0005-0000-0000-0000D6000000}"/>
    <cellStyle name="40% - Énfasis2 3 2 2" xfId="217" xr:uid="{00000000-0005-0000-0000-0000D7000000}"/>
    <cellStyle name="40% - Énfasis2 3 2 2 2" xfId="218" xr:uid="{00000000-0005-0000-0000-0000D8000000}"/>
    <cellStyle name="40% - Énfasis2 3 2 3" xfId="219" xr:uid="{00000000-0005-0000-0000-0000D9000000}"/>
    <cellStyle name="40% - Énfasis2 3 3" xfId="220" xr:uid="{00000000-0005-0000-0000-0000DA000000}"/>
    <cellStyle name="40% - Énfasis2 3 3 2" xfId="221" xr:uid="{00000000-0005-0000-0000-0000DB000000}"/>
    <cellStyle name="40% - Énfasis2 3 4" xfId="222" xr:uid="{00000000-0005-0000-0000-0000DC000000}"/>
    <cellStyle name="40% - Énfasis2 4" xfId="223" xr:uid="{00000000-0005-0000-0000-0000DD000000}"/>
    <cellStyle name="40% - Énfasis2 5" xfId="224" xr:uid="{00000000-0005-0000-0000-0000DE000000}"/>
    <cellStyle name="40% - Énfasis3 2" xfId="225" xr:uid="{00000000-0005-0000-0000-0000DF000000}"/>
    <cellStyle name="40% - Énfasis3 2 2" xfId="226" xr:uid="{00000000-0005-0000-0000-0000E0000000}"/>
    <cellStyle name="40% - Énfasis3 2 2 2" xfId="227" xr:uid="{00000000-0005-0000-0000-0000E1000000}"/>
    <cellStyle name="40% - Énfasis3 2 2 2 2" xfId="228" xr:uid="{00000000-0005-0000-0000-0000E2000000}"/>
    <cellStyle name="40% - Énfasis3 2 2 3" xfId="229" xr:uid="{00000000-0005-0000-0000-0000E3000000}"/>
    <cellStyle name="40% - Énfasis3 2 3" xfId="230" xr:uid="{00000000-0005-0000-0000-0000E4000000}"/>
    <cellStyle name="40% - Énfasis3 2 3 2" xfId="231" xr:uid="{00000000-0005-0000-0000-0000E5000000}"/>
    <cellStyle name="40% - Énfasis3 2 4" xfId="232" xr:uid="{00000000-0005-0000-0000-0000E6000000}"/>
    <cellStyle name="40% - Énfasis3 2 5" xfId="233" xr:uid="{00000000-0005-0000-0000-0000E7000000}"/>
    <cellStyle name="40% - Énfasis3 2 6" xfId="234" xr:uid="{00000000-0005-0000-0000-0000E8000000}"/>
    <cellStyle name="40% - Énfasis3 2 7" xfId="235" xr:uid="{00000000-0005-0000-0000-0000E9000000}"/>
    <cellStyle name="40% - Énfasis3 3" xfId="236" xr:uid="{00000000-0005-0000-0000-0000EA000000}"/>
    <cellStyle name="40% - Énfasis3 3 2" xfId="237" xr:uid="{00000000-0005-0000-0000-0000EB000000}"/>
    <cellStyle name="40% - Énfasis3 3 2 2" xfId="238" xr:uid="{00000000-0005-0000-0000-0000EC000000}"/>
    <cellStyle name="40% - Énfasis3 3 2 2 2" xfId="239" xr:uid="{00000000-0005-0000-0000-0000ED000000}"/>
    <cellStyle name="40% - Énfasis3 3 2 3" xfId="240" xr:uid="{00000000-0005-0000-0000-0000EE000000}"/>
    <cellStyle name="40% - Énfasis3 3 3" xfId="241" xr:uid="{00000000-0005-0000-0000-0000EF000000}"/>
    <cellStyle name="40% - Énfasis3 3 3 2" xfId="242" xr:uid="{00000000-0005-0000-0000-0000F0000000}"/>
    <cellStyle name="40% - Énfasis3 3 4" xfId="243" xr:uid="{00000000-0005-0000-0000-0000F1000000}"/>
    <cellStyle name="40% - Énfasis3 4" xfId="244" xr:uid="{00000000-0005-0000-0000-0000F2000000}"/>
    <cellStyle name="40% - Énfasis3 5" xfId="245" xr:uid="{00000000-0005-0000-0000-0000F3000000}"/>
    <cellStyle name="40% - Énfasis4 2" xfId="246" xr:uid="{00000000-0005-0000-0000-0000F4000000}"/>
    <cellStyle name="40% - Énfasis4 2 2" xfId="247" xr:uid="{00000000-0005-0000-0000-0000F5000000}"/>
    <cellStyle name="40% - Énfasis4 2 2 2" xfId="248" xr:uid="{00000000-0005-0000-0000-0000F6000000}"/>
    <cellStyle name="40% - Énfasis4 2 2 2 2" xfId="249" xr:uid="{00000000-0005-0000-0000-0000F7000000}"/>
    <cellStyle name="40% - Énfasis4 2 2 3" xfId="250" xr:uid="{00000000-0005-0000-0000-0000F8000000}"/>
    <cellStyle name="40% - Énfasis4 2 3" xfId="251" xr:uid="{00000000-0005-0000-0000-0000F9000000}"/>
    <cellStyle name="40% - Énfasis4 2 3 2" xfId="252" xr:uid="{00000000-0005-0000-0000-0000FA000000}"/>
    <cellStyle name="40% - Énfasis4 2 4" xfId="253" xr:uid="{00000000-0005-0000-0000-0000FB000000}"/>
    <cellStyle name="40% - Énfasis4 2 5" xfId="254" xr:uid="{00000000-0005-0000-0000-0000FC000000}"/>
    <cellStyle name="40% - Énfasis4 2 6" xfId="255" xr:uid="{00000000-0005-0000-0000-0000FD000000}"/>
    <cellStyle name="40% - Énfasis4 2 7" xfId="256" xr:uid="{00000000-0005-0000-0000-0000FE000000}"/>
    <cellStyle name="40% - Énfasis4 3" xfId="257" xr:uid="{00000000-0005-0000-0000-0000FF000000}"/>
    <cellStyle name="40% - Énfasis4 3 2" xfId="258" xr:uid="{00000000-0005-0000-0000-000000010000}"/>
    <cellStyle name="40% - Énfasis4 3 2 2" xfId="259" xr:uid="{00000000-0005-0000-0000-000001010000}"/>
    <cellStyle name="40% - Énfasis4 3 2 2 2" xfId="260" xr:uid="{00000000-0005-0000-0000-000002010000}"/>
    <cellStyle name="40% - Énfasis4 3 2 3" xfId="261" xr:uid="{00000000-0005-0000-0000-000003010000}"/>
    <cellStyle name="40% - Énfasis4 3 3" xfId="262" xr:uid="{00000000-0005-0000-0000-000004010000}"/>
    <cellStyle name="40% - Énfasis4 3 3 2" xfId="263" xr:uid="{00000000-0005-0000-0000-000005010000}"/>
    <cellStyle name="40% - Énfasis4 3 4" xfId="264" xr:uid="{00000000-0005-0000-0000-000006010000}"/>
    <cellStyle name="40% - Énfasis4 4" xfId="265" xr:uid="{00000000-0005-0000-0000-000007010000}"/>
    <cellStyle name="40% - Énfasis4 5" xfId="266" xr:uid="{00000000-0005-0000-0000-000008010000}"/>
    <cellStyle name="40% - Énfasis5 2" xfId="267" xr:uid="{00000000-0005-0000-0000-000009010000}"/>
    <cellStyle name="40% - Énfasis5 2 2" xfId="268" xr:uid="{00000000-0005-0000-0000-00000A010000}"/>
    <cellStyle name="40% - Énfasis5 2 2 2" xfId="269" xr:uid="{00000000-0005-0000-0000-00000B010000}"/>
    <cellStyle name="40% - Énfasis5 2 2 2 2" xfId="270" xr:uid="{00000000-0005-0000-0000-00000C010000}"/>
    <cellStyle name="40% - Énfasis5 2 2 3" xfId="271" xr:uid="{00000000-0005-0000-0000-00000D010000}"/>
    <cellStyle name="40% - Énfasis5 2 3" xfId="272" xr:uid="{00000000-0005-0000-0000-00000E010000}"/>
    <cellStyle name="40% - Énfasis5 2 3 2" xfId="273" xr:uid="{00000000-0005-0000-0000-00000F010000}"/>
    <cellStyle name="40% - Énfasis5 2 4" xfId="274" xr:uid="{00000000-0005-0000-0000-000010010000}"/>
    <cellStyle name="40% - Énfasis5 2 5" xfId="275" xr:uid="{00000000-0005-0000-0000-000011010000}"/>
    <cellStyle name="40% - Énfasis5 2 6" xfId="276" xr:uid="{00000000-0005-0000-0000-000012010000}"/>
    <cellStyle name="40% - Énfasis5 2 7" xfId="277" xr:uid="{00000000-0005-0000-0000-000013010000}"/>
    <cellStyle name="40% - Énfasis5 3" xfId="278" xr:uid="{00000000-0005-0000-0000-000014010000}"/>
    <cellStyle name="40% - Énfasis5 3 2" xfId="279" xr:uid="{00000000-0005-0000-0000-000015010000}"/>
    <cellStyle name="40% - Énfasis5 3 2 2" xfId="280" xr:uid="{00000000-0005-0000-0000-000016010000}"/>
    <cellStyle name="40% - Énfasis5 3 2 2 2" xfId="281" xr:uid="{00000000-0005-0000-0000-000017010000}"/>
    <cellStyle name="40% - Énfasis5 3 2 3" xfId="282" xr:uid="{00000000-0005-0000-0000-000018010000}"/>
    <cellStyle name="40% - Énfasis5 3 3" xfId="283" xr:uid="{00000000-0005-0000-0000-000019010000}"/>
    <cellStyle name="40% - Énfasis5 3 3 2" xfId="284" xr:uid="{00000000-0005-0000-0000-00001A010000}"/>
    <cellStyle name="40% - Énfasis5 3 4" xfId="285" xr:uid="{00000000-0005-0000-0000-00001B010000}"/>
    <cellStyle name="40% - Énfasis5 4" xfId="286" xr:uid="{00000000-0005-0000-0000-00001C010000}"/>
    <cellStyle name="40% - Énfasis5 5" xfId="287" xr:uid="{00000000-0005-0000-0000-00001D010000}"/>
    <cellStyle name="40% - Énfasis6 2" xfId="288" xr:uid="{00000000-0005-0000-0000-00001E010000}"/>
    <cellStyle name="40% - Énfasis6 2 2" xfId="289" xr:uid="{00000000-0005-0000-0000-00001F010000}"/>
    <cellStyle name="40% - Énfasis6 2 2 2" xfId="290" xr:uid="{00000000-0005-0000-0000-000020010000}"/>
    <cellStyle name="40% - Énfasis6 2 2 2 2" xfId="291" xr:uid="{00000000-0005-0000-0000-000021010000}"/>
    <cellStyle name="40% - Énfasis6 2 2 3" xfId="292" xr:uid="{00000000-0005-0000-0000-000022010000}"/>
    <cellStyle name="40% - Énfasis6 2 3" xfId="293" xr:uid="{00000000-0005-0000-0000-000023010000}"/>
    <cellStyle name="40% - Énfasis6 2 3 2" xfId="294" xr:uid="{00000000-0005-0000-0000-000024010000}"/>
    <cellStyle name="40% - Énfasis6 2 4" xfId="295" xr:uid="{00000000-0005-0000-0000-000025010000}"/>
    <cellStyle name="40% - Énfasis6 2 5" xfId="296" xr:uid="{00000000-0005-0000-0000-000026010000}"/>
    <cellStyle name="40% - Énfasis6 2 6" xfId="297" xr:uid="{00000000-0005-0000-0000-000027010000}"/>
    <cellStyle name="40% - Énfasis6 2 7" xfId="298" xr:uid="{00000000-0005-0000-0000-000028010000}"/>
    <cellStyle name="40% - Énfasis6 3" xfId="299" xr:uid="{00000000-0005-0000-0000-000029010000}"/>
    <cellStyle name="40% - Énfasis6 3 2" xfId="300" xr:uid="{00000000-0005-0000-0000-00002A010000}"/>
    <cellStyle name="40% - Énfasis6 3 2 2" xfId="301" xr:uid="{00000000-0005-0000-0000-00002B010000}"/>
    <cellStyle name="40% - Énfasis6 3 2 2 2" xfId="302" xr:uid="{00000000-0005-0000-0000-00002C010000}"/>
    <cellStyle name="40% - Énfasis6 3 2 3" xfId="303" xr:uid="{00000000-0005-0000-0000-00002D010000}"/>
    <cellStyle name="40% - Énfasis6 3 3" xfId="304" xr:uid="{00000000-0005-0000-0000-00002E010000}"/>
    <cellStyle name="40% - Énfasis6 3 3 2" xfId="305" xr:uid="{00000000-0005-0000-0000-00002F010000}"/>
    <cellStyle name="40% - Énfasis6 3 4" xfId="306" xr:uid="{00000000-0005-0000-0000-000030010000}"/>
    <cellStyle name="40% - Énfasis6 4" xfId="307" xr:uid="{00000000-0005-0000-0000-000031010000}"/>
    <cellStyle name="40% - Énfasis6 5" xfId="308" xr:uid="{00000000-0005-0000-0000-000032010000}"/>
    <cellStyle name="60% - Accent1" xfId="309" xr:uid="{00000000-0005-0000-0000-000033010000}"/>
    <cellStyle name="60% - Accent1 2" xfId="310" xr:uid="{00000000-0005-0000-0000-000034010000}"/>
    <cellStyle name="60% - Accent1 2 2" xfId="311" xr:uid="{00000000-0005-0000-0000-000035010000}"/>
    <cellStyle name="60% - Accent1 2 3" xfId="312" xr:uid="{00000000-0005-0000-0000-000036010000}"/>
    <cellStyle name="60% - Accent1 3" xfId="313" xr:uid="{00000000-0005-0000-0000-000037010000}"/>
    <cellStyle name="60% - Accent2" xfId="314" xr:uid="{00000000-0005-0000-0000-000038010000}"/>
    <cellStyle name="60% - Accent2 2" xfId="315" xr:uid="{00000000-0005-0000-0000-000039010000}"/>
    <cellStyle name="60% - Accent2 3" xfId="316" xr:uid="{00000000-0005-0000-0000-00003A010000}"/>
    <cellStyle name="60% - Accent3" xfId="317" xr:uid="{00000000-0005-0000-0000-00003B010000}"/>
    <cellStyle name="60% - Accent3 2" xfId="318" xr:uid="{00000000-0005-0000-0000-00003C010000}"/>
    <cellStyle name="60% - Accent3 2 2" xfId="319" xr:uid="{00000000-0005-0000-0000-00003D010000}"/>
    <cellStyle name="60% - Accent3 2 3" xfId="320" xr:uid="{00000000-0005-0000-0000-00003E010000}"/>
    <cellStyle name="60% - Accent3 3" xfId="321" xr:uid="{00000000-0005-0000-0000-00003F010000}"/>
    <cellStyle name="60% - Accent4" xfId="322" xr:uid="{00000000-0005-0000-0000-000040010000}"/>
    <cellStyle name="60% - Accent4 2" xfId="323" xr:uid="{00000000-0005-0000-0000-000041010000}"/>
    <cellStyle name="60% - Accent4 2 2" xfId="324" xr:uid="{00000000-0005-0000-0000-000042010000}"/>
    <cellStyle name="60% - Accent4 2 3" xfId="325" xr:uid="{00000000-0005-0000-0000-000043010000}"/>
    <cellStyle name="60% - Accent4 3" xfId="326" xr:uid="{00000000-0005-0000-0000-000044010000}"/>
    <cellStyle name="60% - Accent5" xfId="327" xr:uid="{00000000-0005-0000-0000-000045010000}"/>
    <cellStyle name="60% - Accent5 2" xfId="328" xr:uid="{00000000-0005-0000-0000-000046010000}"/>
    <cellStyle name="60% - Accent5 3" xfId="329" xr:uid="{00000000-0005-0000-0000-000047010000}"/>
    <cellStyle name="60% - Accent6" xfId="330" xr:uid="{00000000-0005-0000-0000-000048010000}"/>
    <cellStyle name="60% - Accent6 2" xfId="331" xr:uid="{00000000-0005-0000-0000-000049010000}"/>
    <cellStyle name="60% - Accent6 2 2" xfId="332" xr:uid="{00000000-0005-0000-0000-00004A010000}"/>
    <cellStyle name="60% - Accent6 2 3" xfId="333" xr:uid="{00000000-0005-0000-0000-00004B010000}"/>
    <cellStyle name="60% - Accent6 3" xfId="334" xr:uid="{00000000-0005-0000-0000-00004C010000}"/>
    <cellStyle name="60% - Énfasis1 2" xfId="335" xr:uid="{00000000-0005-0000-0000-00004D010000}"/>
    <cellStyle name="60% - Énfasis1 2 2" xfId="336" xr:uid="{00000000-0005-0000-0000-00004E010000}"/>
    <cellStyle name="60% - Énfasis1 2 2 2" xfId="337" xr:uid="{00000000-0005-0000-0000-00004F010000}"/>
    <cellStyle name="60% - Énfasis1 2 2 3" xfId="338" xr:uid="{00000000-0005-0000-0000-000050010000}"/>
    <cellStyle name="60% - Énfasis1 2 3" xfId="339" xr:uid="{00000000-0005-0000-0000-000051010000}"/>
    <cellStyle name="60% - Énfasis1 3" xfId="340" xr:uid="{00000000-0005-0000-0000-000052010000}"/>
    <cellStyle name="60% - Énfasis1 4" xfId="341" xr:uid="{00000000-0005-0000-0000-000053010000}"/>
    <cellStyle name="60% - Énfasis1 5" xfId="342" xr:uid="{00000000-0005-0000-0000-000054010000}"/>
    <cellStyle name="60% - Énfasis2 2" xfId="343" xr:uid="{00000000-0005-0000-0000-000055010000}"/>
    <cellStyle name="60% - Énfasis2 2 2" xfId="344" xr:uid="{00000000-0005-0000-0000-000056010000}"/>
    <cellStyle name="60% - Énfasis2 2 2 2" xfId="345" xr:uid="{00000000-0005-0000-0000-000057010000}"/>
    <cellStyle name="60% - Énfasis2 2 2 3" xfId="346" xr:uid="{00000000-0005-0000-0000-000058010000}"/>
    <cellStyle name="60% - Énfasis2 2 3" xfId="347" xr:uid="{00000000-0005-0000-0000-000059010000}"/>
    <cellStyle name="60% - Énfasis2 3" xfId="348" xr:uid="{00000000-0005-0000-0000-00005A010000}"/>
    <cellStyle name="60% - Énfasis2 4" xfId="349" xr:uid="{00000000-0005-0000-0000-00005B010000}"/>
    <cellStyle name="60% - Énfasis2 5" xfId="350" xr:uid="{00000000-0005-0000-0000-00005C010000}"/>
    <cellStyle name="60% - Énfasis3 2" xfId="351" xr:uid="{00000000-0005-0000-0000-00005D010000}"/>
    <cellStyle name="60% - Énfasis3 2 2" xfId="352" xr:uid="{00000000-0005-0000-0000-00005E010000}"/>
    <cellStyle name="60% - Énfasis3 2 2 2" xfId="353" xr:uid="{00000000-0005-0000-0000-00005F010000}"/>
    <cellStyle name="60% - Énfasis3 2 2 3" xfId="354" xr:uid="{00000000-0005-0000-0000-000060010000}"/>
    <cellStyle name="60% - Énfasis3 2 3" xfId="355" xr:uid="{00000000-0005-0000-0000-000061010000}"/>
    <cellStyle name="60% - Énfasis3 3" xfId="356" xr:uid="{00000000-0005-0000-0000-000062010000}"/>
    <cellStyle name="60% - Énfasis3 4" xfId="357" xr:uid="{00000000-0005-0000-0000-000063010000}"/>
    <cellStyle name="60% - Énfasis3 5" xfId="358" xr:uid="{00000000-0005-0000-0000-000064010000}"/>
    <cellStyle name="60% - Énfasis4 2" xfId="359" xr:uid="{00000000-0005-0000-0000-000065010000}"/>
    <cellStyle name="60% - Énfasis4 2 2" xfId="360" xr:uid="{00000000-0005-0000-0000-000066010000}"/>
    <cellStyle name="60% - Énfasis4 2 2 2" xfId="361" xr:uid="{00000000-0005-0000-0000-000067010000}"/>
    <cellStyle name="60% - Énfasis4 2 2 3" xfId="362" xr:uid="{00000000-0005-0000-0000-000068010000}"/>
    <cellStyle name="60% - Énfasis4 2 3" xfId="363" xr:uid="{00000000-0005-0000-0000-000069010000}"/>
    <cellStyle name="60% - Énfasis4 3" xfId="364" xr:uid="{00000000-0005-0000-0000-00006A010000}"/>
    <cellStyle name="60% - Énfasis4 4" xfId="365" xr:uid="{00000000-0005-0000-0000-00006B010000}"/>
    <cellStyle name="60% - Énfasis4 5" xfId="366" xr:uid="{00000000-0005-0000-0000-00006C010000}"/>
    <cellStyle name="60% - Énfasis5 2" xfId="367" xr:uid="{00000000-0005-0000-0000-00006D010000}"/>
    <cellStyle name="60% - Énfasis5 2 2" xfId="368" xr:uid="{00000000-0005-0000-0000-00006E010000}"/>
    <cellStyle name="60% - Énfasis5 2 2 2" xfId="369" xr:uid="{00000000-0005-0000-0000-00006F010000}"/>
    <cellStyle name="60% - Énfasis5 2 2 3" xfId="370" xr:uid="{00000000-0005-0000-0000-000070010000}"/>
    <cellStyle name="60% - Énfasis5 2 3" xfId="371" xr:uid="{00000000-0005-0000-0000-000071010000}"/>
    <cellStyle name="60% - Énfasis5 3" xfId="372" xr:uid="{00000000-0005-0000-0000-000072010000}"/>
    <cellStyle name="60% - Énfasis5 4" xfId="373" xr:uid="{00000000-0005-0000-0000-000073010000}"/>
    <cellStyle name="60% - Énfasis5 5" xfId="374" xr:uid="{00000000-0005-0000-0000-000074010000}"/>
    <cellStyle name="60% - Énfasis6 2" xfId="375" xr:uid="{00000000-0005-0000-0000-000075010000}"/>
    <cellStyle name="60% - Énfasis6 2 2" xfId="376" xr:uid="{00000000-0005-0000-0000-000076010000}"/>
    <cellStyle name="60% - Énfasis6 2 2 2" xfId="377" xr:uid="{00000000-0005-0000-0000-000077010000}"/>
    <cellStyle name="60% - Énfasis6 2 2 3" xfId="378" xr:uid="{00000000-0005-0000-0000-000078010000}"/>
    <cellStyle name="60% - Énfasis6 2 3" xfId="379" xr:uid="{00000000-0005-0000-0000-000079010000}"/>
    <cellStyle name="60% - Énfasis6 3" xfId="380" xr:uid="{00000000-0005-0000-0000-00007A010000}"/>
    <cellStyle name="60% - Énfasis6 4" xfId="381" xr:uid="{00000000-0005-0000-0000-00007B010000}"/>
    <cellStyle name="60% - Énfasis6 5" xfId="382" xr:uid="{00000000-0005-0000-0000-00007C010000}"/>
    <cellStyle name="Accent1" xfId="383" xr:uid="{00000000-0005-0000-0000-00007D010000}"/>
    <cellStyle name="Accent1 2" xfId="384" xr:uid="{00000000-0005-0000-0000-00007E010000}"/>
    <cellStyle name="Accent1 2 2" xfId="385" xr:uid="{00000000-0005-0000-0000-00007F010000}"/>
    <cellStyle name="Accent1 2 3" xfId="386" xr:uid="{00000000-0005-0000-0000-000080010000}"/>
    <cellStyle name="Accent1 3" xfId="387" xr:uid="{00000000-0005-0000-0000-000081010000}"/>
    <cellStyle name="Accent2" xfId="388" xr:uid="{00000000-0005-0000-0000-000082010000}"/>
    <cellStyle name="Accent2 2" xfId="389" xr:uid="{00000000-0005-0000-0000-000083010000}"/>
    <cellStyle name="Accent2 3" xfId="390" xr:uid="{00000000-0005-0000-0000-000084010000}"/>
    <cellStyle name="Accent3" xfId="391" xr:uid="{00000000-0005-0000-0000-000085010000}"/>
    <cellStyle name="Accent3 2" xfId="392" xr:uid="{00000000-0005-0000-0000-000086010000}"/>
    <cellStyle name="Accent3 3" xfId="393" xr:uid="{00000000-0005-0000-0000-000087010000}"/>
    <cellStyle name="Accent4" xfId="394" xr:uid="{00000000-0005-0000-0000-000088010000}"/>
    <cellStyle name="Accent4 2" xfId="395" xr:uid="{00000000-0005-0000-0000-000089010000}"/>
    <cellStyle name="Accent4 2 2" xfId="396" xr:uid="{00000000-0005-0000-0000-00008A010000}"/>
    <cellStyle name="Accent4 2 3" xfId="397" xr:uid="{00000000-0005-0000-0000-00008B010000}"/>
    <cellStyle name="Accent4 3" xfId="398" xr:uid="{00000000-0005-0000-0000-00008C010000}"/>
    <cellStyle name="Accent5" xfId="399" xr:uid="{00000000-0005-0000-0000-00008D010000}"/>
    <cellStyle name="Accent5 2" xfId="400" xr:uid="{00000000-0005-0000-0000-00008E010000}"/>
    <cellStyle name="Accent5 3" xfId="401" xr:uid="{00000000-0005-0000-0000-00008F010000}"/>
    <cellStyle name="Accent6" xfId="402" xr:uid="{00000000-0005-0000-0000-000090010000}"/>
    <cellStyle name="Accent6 2" xfId="403" xr:uid="{00000000-0005-0000-0000-000091010000}"/>
    <cellStyle name="Accent6 3" xfId="404" xr:uid="{00000000-0005-0000-0000-000092010000}"/>
    <cellStyle name="ÅëÈ­ [0]_°ü¸®Ç×¸ñ_¾÷Á¾º° " xfId="405" xr:uid="{00000000-0005-0000-0000-000093010000}"/>
    <cellStyle name="ÅëÈ­_°ü¸®Ç×¸ñ_¾÷Á¾º° " xfId="406" xr:uid="{00000000-0005-0000-0000-000094010000}"/>
    <cellStyle name="ÄÞ¸¶ [0]_°ü¸®Ç×¸ñ_¾÷Á¾º° " xfId="407" xr:uid="{00000000-0005-0000-0000-000095010000}"/>
    <cellStyle name="ÄÞ¸¶_°ü¸®Ç×¸ñ_¾÷Á¾º° " xfId="408" xr:uid="{00000000-0005-0000-0000-000096010000}"/>
    <cellStyle name="Bad" xfId="409" xr:uid="{00000000-0005-0000-0000-000097010000}"/>
    <cellStyle name="Bad 2" xfId="410" xr:uid="{00000000-0005-0000-0000-000098010000}"/>
    <cellStyle name="Bad 3" xfId="411" xr:uid="{00000000-0005-0000-0000-000099010000}"/>
    <cellStyle name="Buena 2" xfId="412" xr:uid="{00000000-0005-0000-0000-00009A010000}"/>
    <cellStyle name="Buena 2 2" xfId="413" xr:uid="{00000000-0005-0000-0000-00009B010000}"/>
    <cellStyle name="Buena 2 2 2" xfId="414" xr:uid="{00000000-0005-0000-0000-00009C010000}"/>
    <cellStyle name="Buena 2 2 3" xfId="415" xr:uid="{00000000-0005-0000-0000-00009D010000}"/>
    <cellStyle name="Buena 2 3" xfId="416" xr:uid="{00000000-0005-0000-0000-00009E010000}"/>
    <cellStyle name="Buena 2 4" xfId="417" xr:uid="{00000000-0005-0000-0000-00009F010000}"/>
    <cellStyle name="Buena 3" xfId="418" xr:uid="{00000000-0005-0000-0000-0000A0010000}"/>
    <cellStyle name="Buena 4" xfId="419" xr:uid="{00000000-0005-0000-0000-0000A1010000}"/>
    <cellStyle name="Buena 5" xfId="420" xr:uid="{00000000-0005-0000-0000-0000A2010000}"/>
    <cellStyle name="C:\Documents and Settings\MCARMONA\My Documents" xfId="421" xr:uid="{00000000-0005-0000-0000-0000A3010000}"/>
    <cellStyle name="C:\Documents and Settings\MCARMONA\My Documents 2" xfId="422" xr:uid="{00000000-0005-0000-0000-0000A4010000}"/>
    <cellStyle name="C|‰" xfId="423" xr:uid="{00000000-0005-0000-0000-0000A5010000}"/>
    <cellStyle name="Ç¥ÁØ_°ü¸®Ç×¸ñ_¾÷Á¾º° " xfId="424" xr:uid="{00000000-0005-0000-0000-0000A6010000}"/>
    <cellStyle name="Calculation" xfId="425" xr:uid="{00000000-0005-0000-0000-0000A7010000}"/>
    <cellStyle name="Calculation 2" xfId="426" xr:uid="{00000000-0005-0000-0000-0000A8010000}"/>
    <cellStyle name="Calculation 2 2" xfId="427" xr:uid="{00000000-0005-0000-0000-0000A9010000}"/>
    <cellStyle name="Calculation 2 2 2" xfId="428" xr:uid="{00000000-0005-0000-0000-0000AA010000}"/>
    <cellStyle name="Calculation 3" xfId="429" xr:uid="{00000000-0005-0000-0000-0000AB010000}"/>
    <cellStyle name="Calculation 3 2" xfId="430" xr:uid="{00000000-0005-0000-0000-0000AC010000}"/>
    <cellStyle name="Calculation 4" xfId="431" xr:uid="{00000000-0005-0000-0000-0000AD010000}"/>
    <cellStyle name="Cálculo 2" xfId="432" xr:uid="{00000000-0005-0000-0000-0000AE010000}"/>
    <cellStyle name="Cálculo 2 2" xfId="433" xr:uid="{00000000-0005-0000-0000-0000AF010000}"/>
    <cellStyle name="Cálculo 2 2 2" xfId="434" xr:uid="{00000000-0005-0000-0000-0000B0010000}"/>
    <cellStyle name="Cálculo 2 2 3" xfId="435" xr:uid="{00000000-0005-0000-0000-0000B1010000}"/>
    <cellStyle name="Cálculo 2 2 3 2" xfId="436" xr:uid="{00000000-0005-0000-0000-0000B2010000}"/>
    <cellStyle name="Cálculo 2 2 4" xfId="437" xr:uid="{00000000-0005-0000-0000-0000B3010000}"/>
    <cellStyle name="Cálculo 2 3" xfId="438" xr:uid="{00000000-0005-0000-0000-0000B4010000}"/>
    <cellStyle name="Cálculo 3" xfId="439" xr:uid="{00000000-0005-0000-0000-0000B5010000}"/>
    <cellStyle name="Cálculo 4" xfId="440" xr:uid="{00000000-0005-0000-0000-0000B6010000}"/>
    <cellStyle name="Cálculo 5" xfId="441" xr:uid="{00000000-0005-0000-0000-0000B7010000}"/>
    <cellStyle name="Celda de comprobación 2" xfId="442" xr:uid="{00000000-0005-0000-0000-0000B8010000}"/>
    <cellStyle name="Celda de comprobación 2 2" xfId="443" xr:uid="{00000000-0005-0000-0000-0000B9010000}"/>
    <cellStyle name="Celda de comprobación 3" xfId="444" xr:uid="{00000000-0005-0000-0000-0000BA010000}"/>
    <cellStyle name="Celda de comprobación 4" xfId="445" xr:uid="{00000000-0005-0000-0000-0000BB010000}"/>
    <cellStyle name="Celda de comprobación 5" xfId="446" xr:uid="{00000000-0005-0000-0000-0000BC010000}"/>
    <cellStyle name="Celda de comprobación 6" xfId="447" xr:uid="{00000000-0005-0000-0000-0000BD010000}"/>
    <cellStyle name="Celda de comprobación 6 2" xfId="448" xr:uid="{00000000-0005-0000-0000-0000BE010000}"/>
    <cellStyle name="Celda de comprobación 6 3" xfId="449" xr:uid="{00000000-0005-0000-0000-0000BF010000}"/>
    <cellStyle name="Celda de comprobación 7" xfId="450" xr:uid="{00000000-0005-0000-0000-0000C0010000}"/>
    <cellStyle name="Celda de comprobación 8" xfId="451" xr:uid="{00000000-0005-0000-0000-0000C1010000}"/>
    <cellStyle name="Celda de comprobación 8 2" xfId="452" xr:uid="{00000000-0005-0000-0000-0000C2010000}"/>
    <cellStyle name="Celda de comprobación 9" xfId="453" xr:uid="{00000000-0005-0000-0000-0000C3010000}"/>
    <cellStyle name="Celda vinculada 2" xfId="454" xr:uid="{00000000-0005-0000-0000-0000C4010000}"/>
    <cellStyle name="Celda vinculada 2 2" xfId="455" xr:uid="{00000000-0005-0000-0000-0000C5010000}"/>
    <cellStyle name="Celda vinculada 2 2 2" xfId="456" xr:uid="{00000000-0005-0000-0000-0000C6010000}"/>
    <cellStyle name="Celda vinculada 2 2 3" xfId="457" xr:uid="{00000000-0005-0000-0000-0000C7010000}"/>
    <cellStyle name="Celda vinculada 2 3" xfId="458" xr:uid="{00000000-0005-0000-0000-0000C8010000}"/>
    <cellStyle name="Celda vinculada 2 4" xfId="459" xr:uid="{00000000-0005-0000-0000-0000C9010000}"/>
    <cellStyle name="Celda vinculada 3" xfId="460" xr:uid="{00000000-0005-0000-0000-0000CA010000}"/>
    <cellStyle name="Celda vinculada 4" xfId="461" xr:uid="{00000000-0005-0000-0000-0000CB010000}"/>
    <cellStyle name="Celda vinculada 5" xfId="462" xr:uid="{00000000-0005-0000-0000-0000CC010000}"/>
    <cellStyle name="Check Cell" xfId="463" xr:uid="{00000000-0005-0000-0000-0000CD010000}"/>
    <cellStyle name="Check Cell 2" xfId="464" xr:uid="{00000000-0005-0000-0000-0000CE010000}"/>
    <cellStyle name="Check Cell 3" xfId="465" xr:uid="{00000000-0005-0000-0000-0000CF010000}"/>
    <cellStyle name="Check Cell 4" xfId="466" xr:uid="{00000000-0005-0000-0000-0000D0010000}"/>
    <cellStyle name="Check Cell 5" xfId="467" xr:uid="{00000000-0005-0000-0000-0000D1010000}"/>
    <cellStyle name="Check Cell 6" xfId="468" xr:uid="{00000000-0005-0000-0000-0000D2010000}"/>
    <cellStyle name="Check Cell 7" xfId="469" xr:uid="{00000000-0005-0000-0000-0000D3010000}"/>
    <cellStyle name="Comma_3302 - cruce anexo vs contabilidad" xfId="470" xr:uid="{00000000-0005-0000-0000-0000D4010000}"/>
    <cellStyle name="Comma0" xfId="471" xr:uid="{00000000-0005-0000-0000-0000D5010000}"/>
    <cellStyle name="Currency0" xfId="472" xr:uid="{00000000-0005-0000-0000-0000D6010000}"/>
    <cellStyle name="Date" xfId="473" xr:uid="{00000000-0005-0000-0000-0000D7010000}"/>
    <cellStyle name="Date 2" xfId="474" xr:uid="{00000000-0005-0000-0000-0000D8010000}"/>
    <cellStyle name="Dia" xfId="475" xr:uid="{00000000-0005-0000-0000-0000D9010000}"/>
    <cellStyle name="Encabez1" xfId="476" xr:uid="{00000000-0005-0000-0000-0000DA010000}"/>
    <cellStyle name="Encabez2" xfId="477" xr:uid="{00000000-0005-0000-0000-0000DB010000}"/>
    <cellStyle name="Encabezado 4 2" xfId="478" xr:uid="{00000000-0005-0000-0000-0000DC010000}"/>
    <cellStyle name="Encabezado 4 2 2" xfId="479" xr:uid="{00000000-0005-0000-0000-0000DD010000}"/>
    <cellStyle name="Encabezado 4 2 2 2" xfId="480" xr:uid="{00000000-0005-0000-0000-0000DE010000}"/>
    <cellStyle name="Encabezado 4 2 2 3" xfId="481" xr:uid="{00000000-0005-0000-0000-0000DF010000}"/>
    <cellStyle name="Encabezado 4 2 3" xfId="482" xr:uid="{00000000-0005-0000-0000-0000E0010000}"/>
    <cellStyle name="Encabezado 4 2 4" xfId="483" xr:uid="{00000000-0005-0000-0000-0000E1010000}"/>
    <cellStyle name="Encabezado 4 3" xfId="484" xr:uid="{00000000-0005-0000-0000-0000E2010000}"/>
    <cellStyle name="Encabezado 4 4" xfId="485" xr:uid="{00000000-0005-0000-0000-0000E3010000}"/>
    <cellStyle name="Encabezado 4 5" xfId="486" xr:uid="{00000000-0005-0000-0000-0000E4010000}"/>
    <cellStyle name="Énfasis1 2" xfId="487" xr:uid="{00000000-0005-0000-0000-0000E5010000}"/>
    <cellStyle name="Énfasis1 2 2" xfId="488" xr:uid="{00000000-0005-0000-0000-0000E6010000}"/>
    <cellStyle name="Énfasis1 2 2 2" xfId="489" xr:uid="{00000000-0005-0000-0000-0000E7010000}"/>
    <cellStyle name="Énfasis1 2 2 3" xfId="490" xr:uid="{00000000-0005-0000-0000-0000E8010000}"/>
    <cellStyle name="Énfasis1 2 3" xfId="491" xr:uid="{00000000-0005-0000-0000-0000E9010000}"/>
    <cellStyle name="Énfasis1 3" xfId="492" xr:uid="{00000000-0005-0000-0000-0000EA010000}"/>
    <cellStyle name="Énfasis1 4" xfId="493" xr:uid="{00000000-0005-0000-0000-0000EB010000}"/>
    <cellStyle name="Énfasis1 5" xfId="494" xr:uid="{00000000-0005-0000-0000-0000EC010000}"/>
    <cellStyle name="Énfasis2 2" xfId="495" xr:uid="{00000000-0005-0000-0000-0000ED010000}"/>
    <cellStyle name="Énfasis2 2 2" xfId="496" xr:uid="{00000000-0005-0000-0000-0000EE010000}"/>
    <cellStyle name="Énfasis2 2 2 2" xfId="497" xr:uid="{00000000-0005-0000-0000-0000EF010000}"/>
    <cellStyle name="Énfasis2 2 2 3" xfId="498" xr:uid="{00000000-0005-0000-0000-0000F0010000}"/>
    <cellStyle name="Énfasis2 2 3" xfId="499" xr:uid="{00000000-0005-0000-0000-0000F1010000}"/>
    <cellStyle name="Énfasis2 3" xfId="500" xr:uid="{00000000-0005-0000-0000-0000F2010000}"/>
    <cellStyle name="Énfasis2 4" xfId="501" xr:uid="{00000000-0005-0000-0000-0000F3010000}"/>
    <cellStyle name="Énfasis2 5" xfId="502" xr:uid="{00000000-0005-0000-0000-0000F4010000}"/>
    <cellStyle name="Énfasis3 2" xfId="503" xr:uid="{00000000-0005-0000-0000-0000F5010000}"/>
    <cellStyle name="Énfasis3 2 2" xfId="504" xr:uid="{00000000-0005-0000-0000-0000F6010000}"/>
    <cellStyle name="Énfasis3 2 2 2" xfId="505" xr:uid="{00000000-0005-0000-0000-0000F7010000}"/>
    <cellStyle name="Énfasis3 2 2 3" xfId="506" xr:uid="{00000000-0005-0000-0000-0000F8010000}"/>
    <cellStyle name="Énfasis3 2 3" xfId="507" xr:uid="{00000000-0005-0000-0000-0000F9010000}"/>
    <cellStyle name="Énfasis3 3" xfId="508" xr:uid="{00000000-0005-0000-0000-0000FA010000}"/>
    <cellStyle name="Énfasis3 4" xfId="509" xr:uid="{00000000-0005-0000-0000-0000FB010000}"/>
    <cellStyle name="Énfasis3 5" xfId="510" xr:uid="{00000000-0005-0000-0000-0000FC010000}"/>
    <cellStyle name="Énfasis4 2" xfId="511" xr:uid="{00000000-0005-0000-0000-0000FD010000}"/>
    <cellStyle name="Énfasis4 2 2" xfId="512" xr:uid="{00000000-0005-0000-0000-0000FE010000}"/>
    <cellStyle name="Énfasis4 2 2 2" xfId="513" xr:uid="{00000000-0005-0000-0000-0000FF010000}"/>
    <cellStyle name="Énfasis4 2 2 3" xfId="514" xr:uid="{00000000-0005-0000-0000-000000020000}"/>
    <cellStyle name="Énfasis4 2 3" xfId="515" xr:uid="{00000000-0005-0000-0000-000001020000}"/>
    <cellStyle name="Énfasis4 3" xfId="516" xr:uid="{00000000-0005-0000-0000-000002020000}"/>
    <cellStyle name="Énfasis4 4" xfId="517" xr:uid="{00000000-0005-0000-0000-000003020000}"/>
    <cellStyle name="Énfasis4 5" xfId="518" xr:uid="{00000000-0005-0000-0000-000004020000}"/>
    <cellStyle name="Énfasis5 2" xfId="519" xr:uid="{00000000-0005-0000-0000-000005020000}"/>
    <cellStyle name="Énfasis5 2 2" xfId="520" xr:uid="{00000000-0005-0000-0000-000006020000}"/>
    <cellStyle name="Énfasis5 2 2 2" xfId="521" xr:uid="{00000000-0005-0000-0000-000007020000}"/>
    <cellStyle name="Énfasis5 2 2 3" xfId="522" xr:uid="{00000000-0005-0000-0000-000008020000}"/>
    <cellStyle name="Énfasis5 2 3" xfId="523" xr:uid="{00000000-0005-0000-0000-000009020000}"/>
    <cellStyle name="Énfasis5 3" xfId="524" xr:uid="{00000000-0005-0000-0000-00000A020000}"/>
    <cellStyle name="Énfasis5 4" xfId="525" xr:uid="{00000000-0005-0000-0000-00000B020000}"/>
    <cellStyle name="Énfasis5 5" xfId="526" xr:uid="{00000000-0005-0000-0000-00000C020000}"/>
    <cellStyle name="Énfasis6 2" xfId="527" xr:uid="{00000000-0005-0000-0000-00000D020000}"/>
    <cellStyle name="Énfasis6 2 2" xfId="528" xr:uid="{00000000-0005-0000-0000-00000E020000}"/>
    <cellStyle name="Énfasis6 2 2 2" xfId="529" xr:uid="{00000000-0005-0000-0000-00000F020000}"/>
    <cellStyle name="Énfasis6 2 2 3" xfId="530" xr:uid="{00000000-0005-0000-0000-000010020000}"/>
    <cellStyle name="Énfasis6 2 3" xfId="531" xr:uid="{00000000-0005-0000-0000-000011020000}"/>
    <cellStyle name="Énfasis6 3" xfId="532" xr:uid="{00000000-0005-0000-0000-000012020000}"/>
    <cellStyle name="Énfasis6 4" xfId="533" xr:uid="{00000000-0005-0000-0000-000013020000}"/>
    <cellStyle name="Énfasis6 5" xfId="534" xr:uid="{00000000-0005-0000-0000-000014020000}"/>
    <cellStyle name="Entrada 2" xfId="535" xr:uid="{00000000-0005-0000-0000-000015020000}"/>
    <cellStyle name="Entrada 2 2" xfId="536" xr:uid="{00000000-0005-0000-0000-000016020000}"/>
    <cellStyle name="Entrada 2 2 2" xfId="537" xr:uid="{00000000-0005-0000-0000-000017020000}"/>
    <cellStyle name="Entrada 2 2 3" xfId="538" xr:uid="{00000000-0005-0000-0000-000018020000}"/>
    <cellStyle name="Entrada 2 2 3 2" xfId="539" xr:uid="{00000000-0005-0000-0000-000019020000}"/>
    <cellStyle name="Entrada 2 2 4" xfId="540" xr:uid="{00000000-0005-0000-0000-00001A020000}"/>
    <cellStyle name="Entrada 2 3" xfId="541" xr:uid="{00000000-0005-0000-0000-00001B020000}"/>
    <cellStyle name="Entrada 2 4" xfId="542" xr:uid="{00000000-0005-0000-0000-00001C020000}"/>
    <cellStyle name="Entrada 3" xfId="543" xr:uid="{00000000-0005-0000-0000-00001D020000}"/>
    <cellStyle name="Entrada 4" xfId="544" xr:uid="{00000000-0005-0000-0000-00001E020000}"/>
    <cellStyle name="Entrada 5" xfId="545" xr:uid="{00000000-0005-0000-0000-00001F020000}"/>
    <cellStyle name="Estilo 1" xfId="546" xr:uid="{00000000-0005-0000-0000-000020020000}"/>
    <cellStyle name="Euro" xfId="547" xr:uid="{00000000-0005-0000-0000-000021020000}"/>
    <cellStyle name="Euro 10" xfId="548" xr:uid="{00000000-0005-0000-0000-000022020000}"/>
    <cellStyle name="Euro 11" xfId="549" xr:uid="{00000000-0005-0000-0000-000023020000}"/>
    <cellStyle name="Euro 12" xfId="550" xr:uid="{00000000-0005-0000-0000-000024020000}"/>
    <cellStyle name="Euro 13" xfId="551" xr:uid="{00000000-0005-0000-0000-000025020000}"/>
    <cellStyle name="Euro 14" xfId="552" xr:uid="{00000000-0005-0000-0000-000026020000}"/>
    <cellStyle name="Euro 15" xfId="553" xr:uid="{00000000-0005-0000-0000-000027020000}"/>
    <cellStyle name="Euro 16" xfId="554" xr:uid="{00000000-0005-0000-0000-000028020000}"/>
    <cellStyle name="Euro 17" xfId="555" xr:uid="{00000000-0005-0000-0000-000029020000}"/>
    <cellStyle name="Euro 18" xfId="556" xr:uid="{00000000-0005-0000-0000-00002A020000}"/>
    <cellStyle name="Euro 2" xfId="557" xr:uid="{00000000-0005-0000-0000-00002B020000}"/>
    <cellStyle name="Euro 2 2" xfId="558" xr:uid="{00000000-0005-0000-0000-00002C020000}"/>
    <cellStyle name="Euro 2 2 2" xfId="559" xr:uid="{00000000-0005-0000-0000-00002D020000}"/>
    <cellStyle name="Euro 2 3" xfId="560" xr:uid="{00000000-0005-0000-0000-00002E020000}"/>
    <cellStyle name="Euro 3" xfId="561" xr:uid="{00000000-0005-0000-0000-00002F020000}"/>
    <cellStyle name="Euro 3 2" xfId="562" xr:uid="{00000000-0005-0000-0000-000030020000}"/>
    <cellStyle name="Euro 4" xfId="563" xr:uid="{00000000-0005-0000-0000-000031020000}"/>
    <cellStyle name="Euro 5" xfId="564" xr:uid="{00000000-0005-0000-0000-000032020000}"/>
    <cellStyle name="Euro 6" xfId="565" xr:uid="{00000000-0005-0000-0000-000033020000}"/>
    <cellStyle name="Euro 7" xfId="566" xr:uid="{00000000-0005-0000-0000-000034020000}"/>
    <cellStyle name="Euro 8" xfId="567" xr:uid="{00000000-0005-0000-0000-000035020000}"/>
    <cellStyle name="Euro 9" xfId="568" xr:uid="{00000000-0005-0000-0000-000036020000}"/>
    <cellStyle name="Explanatory Text" xfId="569" xr:uid="{00000000-0005-0000-0000-000037020000}"/>
    <cellStyle name="Explanatory Text 2" xfId="570" xr:uid="{00000000-0005-0000-0000-000038020000}"/>
    <cellStyle name="Explanatory Text 3" xfId="571" xr:uid="{00000000-0005-0000-0000-000039020000}"/>
    <cellStyle name="F2" xfId="572" xr:uid="{00000000-0005-0000-0000-00003A020000}"/>
    <cellStyle name="F3" xfId="573" xr:uid="{00000000-0005-0000-0000-00003B020000}"/>
    <cellStyle name="F4" xfId="574" xr:uid="{00000000-0005-0000-0000-00003C020000}"/>
    <cellStyle name="F5" xfId="575" xr:uid="{00000000-0005-0000-0000-00003D020000}"/>
    <cellStyle name="F6" xfId="576" xr:uid="{00000000-0005-0000-0000-00003E020000}"/>
    <cellStyle name="F7" xfId="577" xr:uid="{00000000-0005-0000-0000-00003F020000}"/>
    <cellStyle name="F8" xfId="578" xr:uid="{00000000-0005-0000-0000-000040020000}"/>
    <cellStyle name="Fijo" xfId="579" xr:uid="{00000000-0005-0000-0000-000041020000}"/>
    <cellStyle name="Financiero" xfId="580" xr:uid="{00000000-0005-0000-0000-000042020000}"/>
    <cellStyle name="Fixed" xfId="581" xr:uid="{00000000-0005-0000-0000-000043020000}"/>
    <cellStyle name="Fixed 2" xfId="582" xr:uid="{00000000-0005-0000-0000-000044020000}"/>
    <cellStyle name="Good" xfId="583" xr:uid="{00000000-0005-0000-0000-000045020000}"/>
    <cellStyle name="Good 2" xfId="584" xr:uid="{00000000-0005-0000-0000-000046020000}"/>
    <cellStyle name="Good 3" xfId="585" xr:uid="{00000000-0005-0000-0000-000047020000}"/>
    <cellStyle name="Heading 1" xfId="586" xr:uid="{00000000-0005-0000-0000-000048020000}"/>
    <cellStyle name="Heading 1 2" xfId="587" xr:uid="{00000000-0005-0000-0000-000049020000}"/>
    <cellStyle name="Heading 1 2 2" xfId="588" xr:uid="{00000000-0005-0000-0000-00004A020000}"/>
    <cellStyle name="Heading 1 2 3" xfId="589" xr:uid="{00000000-0005-0000-0000-00004B020000}"/>
    <cellStyle name="Heading 1 3" xfId="590" xr:uid="{00000000-0005-0000-0000-00004C020000}"/>
    <cellStyle name="Heading 2" xfId="591" xr:uid="{00000000-0005-0000-0000-00004D020000}"/>
    <cellStyle name="Heading 2 2" xfId="592" xr:uid="{00000000-0005-0000-0000-00004E020000}"/>
    <cellStyle name="Heading 2 2 2" xfId="593" xr:uid="{00000000-0005-0000-0000-00004F020000}"/>
    <cellStyle name="Heading 2 2 3" xfId="594" xr:uid="{00000000-0005-0000-0000-000050020000}"/>
    <cellStyle name="Heading 2 3" xfId="595" xr:uid="{00000000-0005-0000-0000-000051020000}"/>
    <cellStyle name="Heading 3" xfId="596" xr:uid="{00000000-0005-0000-0000-000052020000}"/>
    <cellStyle name="Heading 3 10" xfId="597" xr:uid="{00000000-0005-0000-0000-000053020000}"/>
    <cellStyle name="Heading 3 10 2" xfId="598" xr:uid="{00000000-0005-0000-0000-000054020000}"/>
    <cellStyle name="Heading 3 11" xfId="599" xr:uid="{00000000-0005-0000-0000-000055020000}"/>
    <cellStyle name="Heading 3 2" xfId="600" xr:uid="{00000000-0005-0000-0000-000056020000}"/>
    <cellStyle name="Heading 3 2 2" xfId="601" xr:uid="{00000000-0005-0000-0000-000057020000}"/>
    <cellStyle name="Heading 3 2 2 2" xfId="602" xr:uid="{00000000-0005-0000-0000-000058020000}"/>
    <cellStyle name="Heading 3 2 2 2 2" xfId="603" xr:uid="{00000000-0005-0000-0000-000059020000}"/>
    <cellStyle name="Heading 3 2 2 2 2 2" xfId="604" xr:uid="{00000000-0005-0000-0000-00005A020000}"/>
    <cellStyle name="Heading 3 2 2 2 2 2 2" xfId="605" xr:uid="{00000000-0005-0000-0000-00005B020000}"/>
    <cellStyle name="Heading 3 2 2 2 2 3" xfId="606" xr:uid="{00000000-0005-0000-0000-00005C020000}"/>
    <cellStyle name="Heading 3 2 2 2 3" xfId="607" xr:uid="{00000000-0005-0000-0000-00005D020000}"/>
    <cellStyle name="Heading 3 2 2 2 3 2" xfId="608" xr:uid="{00000000-0005-0000-0000-00005E020000}"/>
    <cellStyle name="Heading 3 2 2 2 4" xfId="609" xr:uid="{00000000-0005-0000-0000-00005F020000}"/>
    <cellStyle name="Heading 3 2 2 3" xfId="610" xr:uid="{00000000-0005-0000-0000-000060020000}"/>
    <cellStyle name="Heading 3 2 2 3 2" xfId="611" xr:uid="{00000000-0005-0000-0000-000061020000}"/>
    <cellStyle name="Heading 3 2 2 3 2 2" xfId="612" xr:uid="{00000000-0005-0000-0000-000062020000}"/>
    <cellStyle name="Heading 3 2 2 3 2 2 2" xfId="613" xr:uid="{00000000-0005-0000-0000-000063020000}"/>
    <cellStyle name="Heading 3 2 2 3 2 3" xfId="614" xr:uid="{00000000-0005-0000-0000-000064020000}"/>
    <cellStyle name="Heading 3 2 2 3 3" xfId="615" xr:uid="{00000000-0005-0000-0000-000065020000}"/>
    <cellStyle name="Heading 3 2 2 3 3 2" xfId="616" xr:uid="{00000000-0005-0000-0000-000066020000}"/>
    <cellStyle name="Heading 3 2 2 3 4" xfId="617" xr:uid="{00000000-0005-0000-0000-000067020000}"/>
    <cellStyle name="Heading 3 2 2 4" xfId="618" xr:uid="{00000000-0005-0000-0000-000068020000}"/>
    <cellStyle name="Heading 3 2 2 4 2" xfId="619" xr:uid="{00000000-0005-0000-0000-000069020000}"/>
    <cellStyle name="Heading 3 2 2 4 2 2" xfId="620" xr:uid="{00000000-0005-0000-0000-00006A020000}"/>
    <cellStyle name="Heading 3 2 2 4 2 2 2" xfId="621" xr:uid="{00000000-0005-0000-0000-00006B020000}"/>
    <cellStyle name="Heading 3 2 2 4 2 3" xfId="622" xr:uid="{00000000-0005-0000-0000-00006C020000}"/>
    <cellStyle name="Heading 3 2 2 4 3" xfId="623" xr:uid="{00000000-0005-0000-0000-00006D020000}"/>
    <cellStyle name="Heading 3 2 2 4 3 2" xfId="624" xr:uid="{00000000-0005-0000-0000-00006E020000}"/>
    <cellStyle name="Heading 3 2 2 4 4" xfId="625" xr:uid="{00000000-0005-0000-0000-00006F020000}"/>
    <cellStyle name="Heading 3 2 2 5" xfId="626" xr:uid="{00000000-0005-0000-0000-000070020000}"/>
    <cellStyle name="Heading 3 2 2 5 2" xfId="627" xr:uid="{00000000-0005-0000-0000-000071020000}"/>
    <cellStyle name="Heading 3 2 2 5 2 2" xfId="628" xr:uid="{00000000-0005-0000-0000-000072020000}"/>
    <cellStyle name="Heading 3 2 2 5 3" xfId="629" xr:uid="{00000000-0005-0000-0000-000073020000}"/>
    <cellStyle name="Heading 3 2 2 6" xfId="630" xr:uid="{00000000-0005-0000-0000-000074020000}"/>
    <cellStyle name="Heading 3 2 2 6 2" xfId="631" xr:uid="{00000000-0005-0000-0000-000075020000}"/>
    <cellStyle name="Heading 3 2 2 7" xfId="632" xr:uid="{00000000-0005-0000-0000-000076020000}"/>
    <cellStyle name="Heading 3 2 3" xfId="633" xr:uid="{00000000-0005-0000-0000-000077020000}"/>
    <cellStyle name="Heading 3 2 3 2" xfId="634" xr:uid="{00000000-0005-0000-0000-000078020000}"/>
    <cellStyle name="Heading 3 2 3 2 2" xfId="635" xr:uid="{00000000-0005-0000-0000-000079020000}"/>
    <cellStyle name="Heading 3 2 3 2 2 2" xfId="636" xr:uid="{00000000-0005-0000-0000-00007A020000}"/>
    <cellStyle name="Heading 3 2 3 2 3" xfId="637" xr:uid="{00000000-0005-0000-0000-00007B020000}"/>
    <cellStyle name="Heading 3 2 3 3" xfId="638" xr:uid="{00000000-0005-0000-0000-00007C020000}"/>
    <cellStyle name="Heading 3 2 3 3 2" xfId="639" xr:uid="{00000000-0005-0000-0000-00007D020000}"/>
    <cellStyle name="Heading 3 2 3 4" xfId="640" xr:uid="{00000000-0005-0000-0000-00007E020000}"/>
    <cellStyle name="Heading 3 2 4" xfId="641" xr:uid="{00000000-0005-0000-0000-00007F020000}"/>
    <cellStyle name="Heading 3 2 4 2" xfId="642" xr:uid="{00000000-0005-0000-0000-000080020000}"/>
    <cellStyle name="Heading 3 2 4 2 2" xfId="643" xr:uid="{00000000-0005-0000-0000-000081020000}"/>
    <cellStyle name="Heading 3 2 4 2 2 2" xfId="644" xr:uid="{00000000-0005-0000-0000-000082020000}"/>
    <cellStyle name="Heading 3 2 4 2 3" xfId="645" xr:uid="{00000000-0005-0000-0000-000083020000}"/>
    <cellStyle name="Heading 3 2 4 3" xfId="646" xr:uid="{00000000-0005-0000-0000-000084020000}"/>
    <cellStyle name="Heading 3 2 4 3 2" xfId="647" xr:uid="{00000000-0005-0000-0000-000085020000}"/>
    <cellStyle name="Heading 3 2 4 4" xfId="648" xr:uid="{00000000-0005-0000-0000-000086020000}"/>
    <cellStyle name="Heading 3 2 5" xfId="649" xr:uid="{00000000-0005-0000-0000-000087020000}"/>
    <cellStyle name="Heading 3 2 5 2" xfId="650" xr:uid="{00000000-0005-0000-0000-000088020000}"/>
    <cellStyle name="Heading 3 2 5 2 2" xfId="651" xr:uid="{00000000-0005-0000-0000-000089020000}"/>
    <cellStyle name="Heading 3 2 5 2 2 2" xfId="652" xr:uid="{00000000-0005-0000-0000-00008A020000}"/>
    <cellStyle name="Heading 3 2 5 2 3" xfId="653" xr:uid="{00000000-0005-0000-0000-00008B020000}"/>
    <cellStyle name="Heading 3 2 5 3" xfId="654" xr:uid="{00000000-0005-0000-0000-00008C020000}"/>
    <cellStyle name="Heading 3 2 5 3 2" xfId="655" xr:uid="{00000000-0005-0000-0000-00008D020000}"/>
    <cellStyle name="Heading 3 2 5 4" xfId="656" xr:uid="{00000000-0005-0000-0000-00008E020000}"/>
    <cellStyle name="Heading 3 2 6" xfId="657" xr:uid="{00000000-0005-0000-0000-00008F020000}"/>
    <cellStyle name="Heading 3 2 6 2" xfId="658" xr:uid="{00000000-0005-0000-0000-000090020000}"/>
    <cellStyle name="Heading 3 2 6 2 2" xfId="659" xr:uid="{00000000-0005-0000-0000-000091020000}"/>
    <cellStyle name="Heading 3 2 6 2 2 2" xfId="660" xr:uid="{00000000-0005-0000-0000-000092020000}"/>
    <cellStyle name="Heading 3 2 6 2 3" xfId="661" xr:uid="{00000000-0005-0000-0000-000093020000}"/>
    <cellStyle name="Heading 3 2 6 3" xfId="662" xr:uid="{00000000-0005-0000-0000-000094020000}"/>
    <cellStyle name="Heading 3 2 6 3 2" xfId="663" xr:uid="{00000000-0005-0000-0000-000095020000}"/>
    <cellStyle name="Heading 3 2 6 4" xfId="664" xr:uid="{00000000-0005-0000-0000-000096020000}"/>
    <cellStyle name="Heading 3 2 7" xfId="665" xr:uid="{00000000-0005-0000-0000-000097020000}"/>
    <cellStyle name="Heading 3 2 7 2" xfId="666" xr:uid="{00000000-0005-0000-0000-000098020000}"/>
    <cellStyle name="Heading 3 2 7 2 2" xfId="667" xr:uid="{00000000-0005-0000-0000-000099020000}"/>
    <cellStyle name="Heading 3 2 7 3" xfId="668" xr:uid="{00000000-0005-0000-0000-00009A020000}"/>
    <cellStyle name="Heading 3 2 8" xfId="669" xr:uid="{00000000-0005-0000-0000-00009B020000}"/>
    <cellStyle name="Heading 3 2 8 2" xfId="670" xr:uid="{00000000-0005-0000-0000-00009C020000}"/>
    <cellStyle name="Heading 3 2 9" xfId="671" xr:uid="{00000000-0005-0000-0000-00009D020000}"/>
    <cellStyle name="Heading 3 3" xfId="672" xr:uid="{00000000-0005-0000-0000-00009E020000}"/>
    <cellStyle name="Heading 3 3 2" xfId="673" xr:uid="{00000000-0005-0000-0000-00009F020000}"/>
    <cellStyle name="Heading 3 3 2 2" xfId="674" xr:uid="{00000000-0005-0000-0000-0000A0020000}"/>
    <cellStyle name="Heading 3 3 2 2 2" xfId="675" xr:uid="{00000000-0005-0000-0000-0000A1020000}"/>
    <cellStyle name="Heading 3 3 2 2 2 2" xfId="676" xr:uid="{00000000-0005-0000-0000-0000A2020000}"/>
    <cellStyle name="Heading 3 3 2 2 3" xfId="677" xr:uid="{00000000-0005-0000-0000-0000A3020000}"/>
    <cellStyle name="Heading 3 3 2 3" xfId="678" xr:uid="{00000000-0005-0000-0000-0000A4020000}"/>
    <cellStyle name="Heading 3 3 2 3 2" xfId="679" xr:uid="{00000000-0005-0000-0000-0000A5020000}"/>
    <cellStyle name="Heading 3 3 2 4" xfId="680" xr:uid="{00000000-0005-0000-0000-0000A6020000}"/>
    <cellStyle name="Heading 3 3 3" xfId="681" xr:uid="{00000000-0005-0000-0000-0000A7020000}"/>
    <cellStyle name="Heading 3 3 3 2" xfId="682" xr:uid="{00000000-0005-0000-0000-0000A8020000}"/>
    <cellStyle name="Heading 3 3 3 2 2" xfId="683" xr:uid="{00000000-0005-0000-0000-0000A9020000}"/>
    <cellStyle name="Heading 3 3 3 2 2 2" xfId="684" xr:uid="{00000000-0005-0000-0000-0000AA020000}"/>
    <cellStyle name="Heading 3 3 3 2 3" xfId="685" xr:uid="{00000000-0005-0000-0000-0000AB020000}"/>
    <cellStyle name="Heading 3 3 3 3" xfId="686" xr:uid="{00000000-0005-0000-0000-0000AC020000}"/>
    <cellStyle name="Heading 3 3 3 3 2" xfId="687" xr:uid="{00000000-0005-0000-0000-0000AD020000}"/>
    <cellStyle name="Heading 3 3 3 4" xfId="688" xr:uid="{00000000-0005-0000-0000-0000AE020000}"/>
    <cellStyle name="Heading 3 3 4" xfId="689" xr:uid="{00000000-0005-0000-0000-0000AF020000}"/>
    <cellStyle name="Heading 3 3 4 2" xfId="690" xr:uid="{00000000-0005-0000-0000-0000B0020000}"/>
    <cellStyle name="Heading 3 3 4 2 2" xfId="691" xr:uid="{00000000-0005-0000-0000-0000B1020000}"/>
    <cellStyle name="Heading 3 3 4 2 2 2" xfId="692" xr:uid="{00000000-0005-0000-0000-0000B2020000}"/>
    <cellStyle name="Heading 3 3 4 2 3" xfId="693" xr:uid="{00000000-0005-0000-0000-0000B3020000}"/>
    <cellStyle name="Heading 3 3 4 3" xfId="694" xr:uid="{00000000-0005-0000-0000-0000B4020000}"/>
    <cellStyle name="Heading 3 3 4 3 2" xfId="695" xr:uid="{00000000-0005-0000-0000-0000B5020000}"/>
    <cellStyle name="Heading 3 3 4 4" xfId="696" xr:uid="{00000000-0005-0000-0000-0000B6020000}"/>
    <cellStyle name="Heading 3 3 5" xfId="697" xr:uid="{00000000-0005-0000-0000-0000B7020000}"/>
    <cellStyle name="Heading 3 3 5 2" xfId="698" xr:uid="{00000000-0005-0000-0000-0000B8020000}"/>
    <cellStyle name="Heading 3 3 5 2 2" xfId="699" xr:uid="{00000000-0005-0000-0000-0000B9020000}"/>
    <cellStyle name="Heading 3 3 5 2 2 2" xfId="700" xr:uid="{00000000-0005-0000-0000-0000BA020000}"/>
    <cellStyle name="Heading 3 3 5 2 3" xfId="701" xr:uid="{00000000-0005-0000-0000-0000BB020000}"/>
    <cellStyle name="Heading 3 3 5 3" xfId="702" xr:uid="{00000000-0005-0000-0000-0000BC020000}"/>
    <cellStyle name="Heading 3 3 5 3 2" xfId="703" xr:uid="{00000000-0005-0000-0000-0000BD020000}"/>
    <cellStyle name="Heading 3 3 5 4" xfId="704" xr:uid="{00000000-0005-0000-0000-0000BE020000}"/>
    <cellStyle name="Heading 3 3 6" xfId="705" xr:uid="{00000000-0005-0000-0000-0000BF020000}"/>
    <cellStyle name="Heading 3 3 6 2" xfId="706" xr:uid="{00000000-0005-0000-0000-0000C0020000}"/>
    <cellStyle name="Heading 3 3 6 2 2" xfId="707" xr:uid="{00000000-0005-0000-0000-0000C1020000}"/>
    <cellStyle name="Heading 3 3 6 3" xfId="708" xr:uid="{00000000-0005-0000-0000-0000C2020000}"/>
    <cellStyle name="Heading 3 3 7" xfId="709" xr:uid="{00000000-0005-0000-0000-0000C3020000}"/>
    <cellStyle name="Heading 3 3 7 2" xfId="710" xr:uid="{00000000-0005-0000-0000-0000C4020000}"/>
    <cellStyle name="Heading 3 3 8" xfId="711" xr:uid="{00000000-0005-0000-0000-0000C5020000}"/>
    <cellStyle name="Heading 3 4" xfId="712" xr:uid="{00000000-0005-0000-0000-0000C6020000}"/>
    <cellStyle name="Heading 3 4 2" xfId="713" xr:uid="{00000000-0005-0000-0000-0000C7020000}"/>
    <cellStyle name="Heading 3 4 2 2" xfId="714" xr:uid="{00000000-0005-0000-0000-0000C8020000}"/>
    <cellStyle name="Heading 3 4 2 2 2" xfId="715" xr:uid="{00000000-0005-0000-0000-0000C9020000}"/>
    <cellStyle name="Heading 3 4 2 2 2 2" xfId="716" xr:uid="{00000000-0005-0000-0000-0000CA020000}"/>
    <cellStyle name="Heading 3 4 2 2 3" xfId="717" xr:uid="{00000000-0005-0000-0000-0000CB020000}"/>
    <cellStyle name="Heading 3 4 2 3" xfId="718" xr:uid="{00000000-0005-0000-0000-0000CC020000}"/>
    <cellStyle name="Heading 3 4 2 3 2" xfId="719" xr:uid="{00000000-0005-0000-0000-0000CD020000}"/>
    <cellStyle name="Heading 3 4 2 4" xfId="720" xr:uid="{00000000-0005-0000-0000-0000CE020000}"/>
    <cellStyle name="Heading 3 4 3" xfId="721" xr:uid="{00000000-0005-0000-0000-0000CF020000}"/>
    <cellStyle name="Heading 3 4 3 2" xfId="722" xr:uid="{00000000-0005-0000-0000-0000D0020000}"/>
    <cellStyle name="Heading 3 4 3 2 2" xfId="723" xr:uid="{00000000-0005-0000-0000-0000D1020000}"/>
    <cellStyle name="Heading 3 4 3 2 2 2" xfId="724" xr:uid="{00000000-0005-0000-0000-0000D2020000}"/>
    <cellStyle name="Heading 3 4 3 2 3" xfId="725" xr:uid="{00000000-0005-0000-0000-0000D3020000}"/>
    <cellStyle name="Heading 3 4 3 3" xfId="726" xr:uid="{00000000-0005-0000-0000-0000D4020000}"/>
    <cellStyle name="Heading 3 4 3 3 2" xfId="727" xr:uid="{00000000-0005-0000-0000-0000D5020000}"/>
    <cellStyle name="Heading 3 4 3 4" xfId="728" xr:uid="{00000000-0005-0000-0000-0000D6020000}"/>
    <cellStyle name="Heading 3 4 4" xfId="729" xr:uid="{00000000-0005-0000-0000-0000D7020000}"/>
    <cellStyle name="Heading 3 4 4 2" xfId="730" xr:uid="{00000000-0005-0000-0000-0000D8020000}"/>
    <cellStyle name="Heading 3 4 4 2 2" xfId="731" xr:uid="{00000000-0005-0000-0000-0000D9020000}"/>
    <cellStyle name="Heading 3 4 4 2 2 2" xfId="732" xr:uid="{00000000-0005-0000-0000-0000DA020000}"/>
    <cellStyle name="Heading 3 4 4 2 3" xfId="733" xr:uid="{00000000-0005-0000-0000-0000DB020000}"/>
    <cellStyle name="Heading 3 4 4 3" xfId="734" xr:uid="{00000000-0005-0000-0000-0000DC020000}"/>
    <cellStyle name="Heading 3 4 4 3 2" xfId="735" xr:uid="{00000000-0005-0000-0000-0000DD020000}"/>
    <cellStyle name="Heading 3 4 4 4" xfId="736" xr:uid="{00000000-0005-0000-0000-0000DE020000}"/>
    <cellStyle name="Heading 3 4 5" xfId="737" xr:uid="{00000000-0005-0000-0000-0000DF020000}"/>
    <cellStyle name="Heading 3 4 5 2" xfId="738" xr:uid="{00000000-0005-0000-0000-0000E0020000}"/>
    <cellStyle name="Heading 3 4 5 2 2" xfId="739" xr:uid="{00000000-0005-0000-0000-0000E1020000}"/>
    <cellStyle name="Heading 3 4 5 2 2 2" xfId="740" xr:uid="{00000000-0005-0000-0000-0000E2020000}"/>
    <cellStyle name="Heading 3 4 5 2 3" xfId="741" xr:uid="{00000000-0005-0000-0000-0000E3020000}"/>
    <cellStyle name="Heading 3 4 5 3" xfId="742" xr:uid="{00000000-0005-0000-0000-0000E4020000}"/>
    <cellStyle name="Heading 3 4 5 3 2" xfId="743" xr:uid="{00000000-0005-0000-0000-0000E5020000}"/>
    <cellStyle name="Heading 3 4 5 4" xfId="744" xr:uid="{00000000-0005-0000-0000-0000E6020000}"/>
    <cellStyle name="Heading 3 4 6" xfId="745" xr:uid="{00000000-0005-0000-0000-0000E7020000}"/>
    <cellStyle name="Heading 3 4 6 2" xfId="746" xr:uid="{00000000-0005-0000-0000-0000E8020000}"/>
    <cellStyle name="Heading 3 4 6 2 2" xfId="747" xr:uid="{00000000-0005-0000-0000-0000E9020000}"/>
    <cellStyle name="Heading 3 4 6 3" xfId="748" xr:uid="{00000000-0005-0000-0000-0000EA020000}"/>
    <cellStyle name="Heading 3 4 7" xfId="749" xr:uid="{00000000-0005-0000-0000-0000EB020000}"/>
    <cellStyle name="Heading 3 4 7 2" xfId="750" xr:uid="{00000000-0005-0000-0000-0000EC020000}"/>
    <cellStyle name="Heading 3 4 8" xfId="751" xr:uid="{00000000-0005-0000-0000-0000ED020000}"/>
    <cellStyle name="Heading 3 5" xfId="752" xr:uid="{00000000-0005-0000-0000-0000EE020000}"/>
    <cellStyle name="Heading 3 5 2" xfId="753" xr:uid="{00000000-0005-0000-0000-0000EF020000}"/>
    <cellStyle name="Heading 3 5 2 2" xfId="754" xr:uid="{00000000-0005-0000-0000-0000F0020000}"/>
    <cellStyle name="Heading 3 5 2 2 2" xfId="755" xr:uid="{00000000-0005-0000-0000-0000F1020000}"/>
    <cellStyle name="Heading 3 5 2 3" xfId="756" xr:uid="{00000000-0005-0000-0000-0000F2020000}"/>
    <cellStyle name="Heading 3 5 3" xfId="757" xr:uid="{00000000-0005-0000-0000-0000F3020000}"/>
    <cellStyle name="Heading 3 5 3 2" xfId="758" xr:uid="{00000000-0005-0000-0000-0000F4020000}"/>
    <cellStyle name="Heading 3 5 4" xfId="759" xr:uid="{00000000-0005-0000-0000-0000F5020000}"/>
    <cellStyle name="Heading 3 6" xfId="760" xr:uid="{00000000-0005-0000-0000-0000F6020000}"/>
    <cellStyle name="Heading 3 6 2" xfId="761" xr:uid="{00000000-0005-0000-0000-0000F7020000}"/>
    <cellStyle name="Heading 3 6 2 2" xfId="762" xr:uid="{00000000-0005-0000-0000-0000F8020000}"/>
    <cellStyle name="Heading 3 6 2 2 2" xfId="763" xr:uid="{00000000-0005-0000-0000-0000F9020000}"/>
    <cellStyle name="Heading 3 6 2 3" xfId="764" xr:uid="{00000000-0005-0000-0000-0000FA020000}"/>
    <cellStyle name="Heading 3 6 3" xfId="765" xr:uid="{00000000-0005-0000-0000-0000FB020000}"/>
    <cellStyle name="Heading 3 6 3 2" xfId="766" xr:uid="{00000000-0005-0000-0000-0000FC020000}"/>
    <cellStyle name="Heading 3 6 4" xfId="767" xr:uid="{00000000-0005-0000-0000-0000FD020000}"/>
    <cellStyle name="Heading 3 7" xfId="768" xr:uid="{00000000-0005-0000-0000-0000FE020000}"/>
    <cellStyle name="Heading 3 7 2" xfId="769" xr:uid="{00000000-0005-0000-0000-0000FF020000}"/>
    <cellStyle name="Heading 3 7 2 2" xfId="770" xr:uid="{00000000-0005-0000-0000-000000030000}"/>
    <cellStyle name="Heading 3 7 2 2 2" xfId="771" xr:uid="{00000000-0005-0000-0000-000001030000}"/>
    <cellStyle name="Heading 3 7 2 3" xfId="772" xr:uid="{00000000-0005-0000-0000-000002030000}"/>
    <cellStyle name="Heading 3 7 3" xfId="773" xr:uid="{00000000-0005-0000-0000-000003030000}"/>
    <cellStyle name="Heading 3 7 3 2" xfId="774" xr:uid="{00000000-0005-0000-0000-000004030000}"/>
    <cellStyle name="Heading 3 7 4" xfId="775" xr:uid="{00000000-0005-0000-0000-000005030000}"/>
    <cellStyle name="Heading 3 8" xfId="776" xr:uid="{00000000-0005-0000-0000-000006030000}"/>
    <cellStyle name="Heading 3 8 2" xfId="777" xr:uid="{00000000-0005-0000-0000-000007030000}"/>
    <cellStyle name="Heading 3 8 2 2" xfId="778" xr:uid="{00000000-0005-0000-0000-000008030000}"/>
    <cellStyle name="Heading 3 8 2 2 2" xfId="779" xr:uid="{00000000-0005-0000-0000-000009030000}"/>
    <cellStyle name="Heading 3 8 2 3" xfId="780" xr:uid="{00000000-0005-0000-0000-00000A030000}"/>
    <cellStyle name="Heading 3 8 3" xfId="781" xr:uid="{00000000-0005-0000-0000-00000B030000}"/>
    <cellStyle name="Heading 3 8 3 2" xfId="782" xr:uid="{00000000-0005-0000-0000-00000C030000}"/>
    <cellStyle name="Heading 3 8 4" xfId="783" xr:uid="{00000000-0005-0000-0000-00000D030000}"/>
    <cellStyle name="Heading 3 9" xfId="784" xr:uid="{00000000-0005-0000-0000-00000E030000}"/>
    <cellStyle name="Heading 3 9 2" xfId="785" xr:uid="{00000000-0005-0000-0000-00000F030000}"/>
    <cellStyle name="Heading 3 9 2 2" xfId="786" xr:uid="{00000000-0005-0000-0000-000010030000}"/>
    <cellStyle name="Heading 3 9 3" xfId="787" xr:uid="{00000000-0005-0000-0000-000011030000}"/>
    <cellStyle name="Heading 4" xfId="788" xr:uid="{00000000-0005-0000-0000-000012030000}"/>
    <cellStyle name="Heading 4 2" xfId="789" xr:uid="{00000000-0005-0000-0000-000013030000}"/>
    <cellStyle name="Heading 4 2 2" xfId="790" xr:uid="{00000000-0005-0000-0000-000014030000}"/>
    <cellStyle name="Heading 4 2 3" xfId="791" xr:uid="{00000000-0005-0000-0000-000015030000}"/>
    <cellStyle name="Heading 4 3" xfId="792" xr:uid="{00000000-0005-0000-0000-000016030000}"/>
    <cellStyle name="Heading1" xfId="793" xr:uid="{00000000-0005-0000-0000-000017030000}"/>
    <cellStyle name="Heading2" xfId="794" xr:uid="{00000000-0005-0000-0000-000018030000}"/>
    <cellStyle name="Hipervínculo 2" xfId="795" xr:uid="{00000000-0005-0000-0000-000019030000}"/>
    <cellStyle name="Incorrecto 2" xfId="796" xr:uid="{00000000-0005-0000-0000-00001A030000}"/>
    <cellStyle name="Incorrecto 2 2" xfId="797" xr:uid="{00000000-0005-0000-0000-00001B030000}"/>
    <cellStyle name="Incorrecto 2 2 2" xfId="798" xr:uid="{00000000-0005-0000-0000-00001C030000}"/>
    <cellStyle name="Incorrecto 2 2 3" xfId="799" xr:uid="{00000000-0005-0000-0000-00001D030000}"/>
    <cellStyle name="Incorrecto 2 3" xfId="800" xr:uid="{00000000-0005-0000-0000-00001E030000}"/>
    <cellStyle name="Incorrecto 3" xfId="801" xr:uid="{00000000-0005-0000-0000-00001F030000}"/>
    <cellStyle name="Incorrecto 4" xfId="802" xr:uid="{00000000-0005-0000-0000-000020030000}"/>
    <cellStyle name="Incorrecto 5" xfId="803" xr:uid="{00000000-0005-0000-0000-000021030000}"/>
    <cellStyle name="Input" xfId="804" xr:uid="{00000000-0005-0000-0000-000022030000}"/>
    <cellStyle name="Input 2" xfId="805" xr:uid="{00000000-0005-0000-0000-000023030000}"/>
    <cellStyle name="Input 2 2" xfId="806" xr:uid="{00000000-0005-0000-0000-000024030000}"/>
    <cellStyle name="Input 2 2 2" xfId="807" xr:uid="{00000000-0005-0000-0000-000025030000}"/>
    <cellStyle name="Input 3" xfId="808" xr:uid="{00000000-0005-0000-0000-000026030000}"/>
    <cellStyle name="Input 3 2" xfId="809" xr:uid="{00000000-0005-0000-0000-000027030000}"/>
    <cellStyle name="Input 4" xfId="810" xr:uid="{00000000-0005-0000-0000-000028030000}"/>
    <cellStyle name="Linked Cell" xfId="811" xr:uid="{00000000-0005-0000-0000-000029030000}"/>
    <cellStyle name="Linked Cell 2" xfId="812" xr:uid="{00000000-0005-0000-0000-00002A030000}"/>
    <cellStyle name="Linked Cell 3" xfId="813" xr:uid="{00000000-0005-0000-0000-00002B030000}"/>
    <cellStyle name="Millares" xfId="2172" builtinId="3"/>
    <cellStyle name="Millares [0] 12" xfId="814" xr:uid="{00000000-0005-0000-0000-00002D030000}"/>
    <cellStyle name="Millares [0] 2" xfId="815" xr:uid="{00000000-0005-0000-0000-00002E030000}"/>
    <cellStyle name="Millares [0] 2 2" xfId="816" xr:uid="{00000000-0005-0000-0000-00002F030000}"/>
    <cellStyle name="Millares [0] 3" xfId="817" xr:uid="{00000000-0005-0000-0000-000030030000}"/>
    <cellStyle name="Millares 10" xfId="818" xr:uid="{00000000-0005-0000-0000-000031030000}"/>
    <cellStyle name="Millares 10 2" xfId="819" xr:uid="{00000000-0005-0000-0000-000032030000}"/>
    <cellStyle name="Millares 100" xfId="820" xr:uid="{00000000-0005-0000-0000-000033030000}"/>
    <cellStyle name="Millares 101" xfId="821" xr:uid="{00000000-0005-0000-0000-000034030000}"/>
    <cellStyle name="Millares 102" xfId="822" xr:uid="{00000000-0005-0000-0000-000035030000}"/>
    <cellStyle name="Millares 103" xfId="823" xr:uid="{00000000-0005-0000-0000-000036030000}"/>
    <cellStyle name="Millares 104" xfId="824" xr:uid="{00000000-0005-0000-0000-000037030000}"/>
    <cellStyle name="Millares 105" xfId="825" xr:uid="{00000000-0005-0000-0000-000038030000}"/>
    <cellStyle name="Millares 106" xfId="826" xr:uid="{00000000-0005-0000-0000-000039030000}"/>
    <cellStyle name="Millares 107" xfId="827" xr:uid="{00000000-0005-0000-0000-00003A030000}"/>
    <cellStyle name="Millares 108" xfId="828" xr:uid="{00000000-0005-0000-0000-00003B030000}"/>
    <cellStyle name="Millares 109" xfId="829" xr:uid="{00000000-0005-0000-0000-00003C030000}"/>
    <cellStyle name="Millares 11" xfId="830" xr:uid="{00000000-0005-0000-0000-00003D030000}"/>
    <cellStyle name="Millares 11 2" xfId="831" xr:uid="{00000000-0005-0000-0000-00003E030000}"/>
    <cellStyle name="Millares 11 3" xfId="832" xr:uid="{00000000-0005-0000-0000-00003F030000}"/>
    <cellStyle name="Millares 110" xfId="833" xr:uid="{00000000-0005-0000-0000-000040030000}"/>
    <cellStyle name="Millares 111" xfId="834" xr:uid="{00000000-0005-0000-0000-000041030000}"/>
    <cellStyle name="Millares 112" xfId="835" xr:uid="{00000000-0005-0000-0000-000042030000}"/>
    <cellStyle name="Millares 113" xfId="836" xr:uid="{00000000-0005-0000-0000-000043030000}"/>
    <cellStyle name="Millares 114" xfId="837" xr:uid="{00000000-0005-0000-0000-000044030000}"/>
    <cellStyle name="Millares 115" xfId="838" xr:uid="{00000000-0005-0000-0000-000045030000}"/>
    <cellStyle name="Millares 116" xfId="839" xr:uid="{00000000-0005-0000-0000-000046030000}"/>
    <cellStyle name="Millares 117" xfId="840" xr:uid="{00000000-0005-0000-0000-000047030000}"/>
    <cellStyle name="Millares 118" xfId="841" xr:uid="{00000000-0005-0000-0000-000048030000}"/>
    <cellStyle name="Millares 119" xfId="842" xr:uid="{00000000-0005-0000-0000-000049030000}"/>
    <cellStyle name="Millares 12" xfId="843" xr:uid="{00000000-0005-0000-0000-00004A030000}"/>
    <cellStyle name="Millares 12 2" xfId="844" xr:uid="{00000000-0005-0000-0000-00004B030000}"/>
    <cellStyle name="Millares 120" xfId="845" xr:uid="{00000000-0005-0000-0000-00004C030000}"/>
    <cellStyle name="Millares 121" xfId="846" xr:uid="{00000000-0005-0000-0000-00004D030000}"/>
    <cellStyle name="Millares 122" xfId="847" xr:uid="{00000000-0005-0000-0000-00004E030000}"/>
    <cellStyle name="Millares 123" xfId="848" xr:uid="{00000000-0005-0000-0000-00004F030000}"/>
    <cellStyle name="Millares 124" xfId="849" xr:uid="{00000000-0005-0000-0000-000050030000}"/>
    <cellStyle name="Millares 125" xfId="850" xr:uid="{00000000-0005-0000-0000-000051030000}"/>
    <cellStyle name="Millares 126" xfId="851" xr:uid="{00000000-0005-0000-0000-000052030000}"/>
    <cellStyle name="Millares 127" xfId="852" xr:uid="{00000000-0005-0000-0000-000053030000}"/>
    <cellStyle name="Millares 128" xfId="853" xr:uid="{00000000-0005-0000-0000-000054030000}"/>
    <cellStyle name="Millares 129" xfId="854" xr:uid="{00000000-0005-0000-0000-000055030000}"/>
    <cellStyle name="Millares 13" xfId="855" xr:uid="{00000000-0005-0000-0000-000056030000}"/>
    <cellStyle name="Millares 13 2" xfId="856" xr:uid="{00000000-0005-0000-0000-000057030000}"/>
    <cellStyle name="Millares 130" xfId="857" xr:uid="{00000000-0005-0000-0000-000058030000}"/>
    <cellStyle name="Millares 131" xfId="858" xr:uid="{00000000-0005-0000-0000-000059030000}"/>
    <cellStyle name="Millares 132" xfId="859" xr:uid="{00000000-0005-0000-0000-00005A030000}"/>
    <cellStyle name="Millares 133" xfId="860" xr:uid="{00000000-0005-0000-0000-00005B030000}"/>
    <cellStyle name="Millares 134" xfId="861" xr:uid="{00000000-0005-0000-0000-00005C030000}"/>
    <cellStyle name="Millares 135" xfId="862" xr:uid="{00000000-0005-0000-0000-00005D030000}"/>
    <cellStyle name="Millares 136" xfId="863" xr:uid="{00000000-0005-0000-0000-00005E030000}"/>
    <cellStyle name="Millares 137" xfId="864" xr:uid="{00000000-0005-0000-0000-00005F030000}"/>
    <cellStyle name="Millares 138" xfId="865" xr:uid="{00000000-0005-0000-0000-000060030000}"/>
    <cellStyle name="Millares 138 2" xfId="866" xr:uid="{00000000-0005-0000-0000-000061030000}"/>
    <cellStyle name="Millares 138 3" xfId="867" xr:uid="{00000000-0005-0000-0000-000062030000}"/>
    <cellStyle name="Millares 139" xfId="868" xr:uid="{00000000-0005-0000-0000-000063030000}"/>
    <cellStyle name="Millares 139 2" xfId="869" xr:uid="{00000000-0005-0000-0000-000064030000}"/>
    <cellStyle name="Millares 139 3" xfId="870" xr:uid="{00000000-0005-0000-0000-000065030000}"/>
    <cellStyle name="Millares 14" xfId="871" xr:uid="{00000000-0005-0000-0000-000066030000}"/>
    <cellStyle name="Millares 14 10" xfId="872" xr:uid="{00000000-0005-0000-0000-000067030000}"/>
    <cellStyle name="Millares 14 11" xfId="873" xr:uid="{00000000-0005-0000-0000-000068030000}"/>
    <cellStyle name="Millares 14 2" xfId="874" xr:uid="{00000000-0005-0000-0000-000069030000}"/>
    <cellStyle name="Millares 14 3" xfId="875" xr:uid="{00000000-0005-0000-0000-00006A030000}"/>
    <cellStyle name="Millares 14 4" xfId="876" xr:uid="{00000000-0005-0000-0000-00006B030000}"/>
    <cellStyle name="Millares 14 5" xfId="877" xr:uid="{00000000-0005-0000-0000-00006C030000}"/>
    <cellStyle name="Millares 14 6" xfId="878" xr:uid="{00000000-0005-0000-0000-00006D030000}"/>
    <cellStyle name="Millares 14 7" xfId="879" xr:uid="{00000000-0005-0000-0000-00006E030000}"/>
    <cellStyle name="Millares 14 8" xfId="880" xr:uid="{00000000-0005-0000-0000-00006F030000}"/>
    <cellStyle name="Millares 14 9" xfId="881" xr:uid="{00000000-0005-0000-0000-000070030000}"/>
    <cellStyle name="Millares 140" xfId="882" xr:uid="{00000000-0005-0000-0000-000071030000}"/>
    <cellStyle name="Millares 141" xfId="883" xr:uid="{00000000-0005-0000-0000-000072030000}"/>
    <cellStyle name="Millares 142" xfId="884" xr:uid="{00000000-0005-0000-0000-000073030000}"/>
    <cellStyle name="Millares 143" xfId="885" xr:uid="{00000000-0005-0000-0000-000074030000}"/>
    <cellStyle name="Millares 144" xfId="886" xr:uid="{00000000-0005-0000-0000-000075030000}"/>
    <cellStyle name="Millares 145" xfId="887" xr:uid="{00000000-0005-0000-0000-000076030000}"/>
    <cellStyle name="Millares 146" xfId="888" xr:uid="{00000000-0005-0000-0000-000077030000}"/>
    <cellStyle name="Millares 147" xfId="889" xr:uid="{00000000-0005-0000-0000-000078030000}"/>
    <cellStyle name="Millares 148" xfId="890" xr:uid="{00000000-0005-0000-0000-000079030000}"/>
    <cellStyle name="Millares 149" xfId="891" xr:uid="{00000000-0005-0000-0000-00007A030000}"/>
    <cellStyle name="Millares 15" xfId="892" xr:uid="{00000000-0005-0000-0000-00007B030000}"/>
    <cellStyle name="Millares 15 2" xfId="893" xr:uid="{00000000-0005-0000-0000-00007C030000}"/>
    <cellStyle name="Millares 150" xfId="894" xr:uid="{00000000-0005-0000-0000-00007D030000}"/>
    <cellStyle name="Millares 151" xfId="895" xr:uid="{00000000-0005-0000-0000-00007E030000}"/>
    <cellStyle name="Millares 152" xfId="896" xr:uid="{00000000-0005-0000-0000-00007F030000}"/>
    <cellStyle name="Millares 153" xfId="897" xr:uid="{00000000-0005-0000-0000-000080030000}"/>
    <cellStyle name="Millares 154" xfId="898" xr:uid="{00000000-0005-0000-0000-000081030000}"/>
    <cellStyle name="Millares 155" xfId="899" xr:uid="{00000000-0005-0000-0000-000082030000}"/>
    <cellStyle name="Millares 156" xfId="900" xr:uid="{00000000-0005-0000-0000-000083030000}"/>
    <cellStyle name="Millares 157" xfId="901" xr:uid="{00000000-0005-0000-0000-000084030000}"/>
    <cellStyle name="Millares 158" xfId="902" xr:uid="{00000000-0005-0000-0000-000085030000}"/>
    <cellStyle name="Millares 159" xfId="903" xr:uid="{00000000-0005-0000-0000-000086030000}"/>
    <cellStyle name="Millares 16" xfId="904" xr:uid="{00000000-0005-0000-0000-000087030000}"/>
    <cellStyle name="Millares 16 2" xfId="905" xr:uid="{00000000-0005-0000-0000-000088030000}"/>
    <cellStyle name="Millares 160" xfId="906" xr:uid="{00000000-0005-0000-0000-000089030000}"/>
    <cellStyle name="Millares 161" xfId="907" xr:uid="{00000000-0005-0000-0000-00008A030000}"/>
    <cellStyle name="Millares 162" xfId="908" xr:uid="{00000000-0005-0000-0000-00008B030000}"/>
    <cellStyle name="Millares 163" xfId="909" xr:uid="{00000000-0005-0000-0000-00008C030000}"/>
    <cellStyle name="Millares 164" xfId="910" xr:uid="{00000000-0005-0000-0000-00008D030000}"/>
    <cellStyle name="Millares 165" xfId="911" xr:uid="{00000000-0005-0000-0000-00008E030000}"/>
    <cellStyle name="Millares 166" xfId="912" xr:uid="{00000000-0005-0000-0000-00008F030000}"/>
    <cellStyle name="Millares 167" xfId="913" xr:uid="{00000000-0005-0000-0000-000090030000}"/>
    <cellStyle name="Millares 168" xfId="914" xr:uid="{00000000-0005-0000-0000-000091030000}"/>
    <cellStyle name="Millares 169" xfId="915" xr:uid="{00000000-0005-0000-0000-000092030000}"/>
    <cellStyle name="Millares 17" xfId="916" xr:uid="{00000000-0005-0000-0000-000093030000}"/>
    <cellStyle name="Millares 17 2" xfId="917" xr:uid="{00000000-0005-0000-0000-000094030000}"/>
    <cellStyle name="Millares 170" xfId="918" xr:uid="{00000000-0005-0000-0000-000095030000}"/>
    <cellStyle name="Millares 171" xfId="919" xr:uid="{00000000-0005-0000-0000-000096030000}"/>
    <cellStyle name="Millares 172" xfId="920" xr:uid="{00000000-0005-0000-0000-000097030000}"/>
    <cellStyle name="Millares 173" xfId="921" xr:uid="{00000000-0005-0000-0000-000098030000}"/>
    <cellStyle name="Millares 174" xfId="922" xr:uid="{00000000-0005-0000-0000-000099030000}"/>
    <cellStyle name="Millares 175" xfId="923" xr:uid="{00000000-0005-0000-0000-00009A030000}"/>
    <cellStyle name="Millares 176" xfId="924" xr:uid="{00000000-0005-0000-0000-00009B030000}"/>
    <cellStyle name="Millares 177" xfId="925" xr:uid="{00000000-0005-0000-0000-00009C030000}"/>
    <cellStyle name="Millares 178" xfId="926" xr:uid="{00000000-0005-0000-0000-00009D030000}"/>
    <cellStyle name="Millares 179" xfId="927" xr:uid="{00000000-0005-0000-0000-00009E030000}"/>
    <cellStyle name="Millares 18" xfId="928" xr:uid="{00000000-0005-0000-0000-00009F030000}"/>
    <cellStyle name="Millares 18 2" xfId="929" xr:uid="{00000000-0005-0000-0000-0000A0030000}"/>
    <cellStyle name="Millares 180" xfId="930" xr:uid="{00000000-0005-0000-0000-0000A1030000}"/>
    <cellStyle name="Millares 181" xfId="931" xr:uid="{00000000-0005-0000-0000-0000A2030000}"/>
    <cellStyle name="Millares 182" xfId="932" xr:uid="{00000000-0005-0000-0000-0000A3030000}"/>
    <cellStyle name="Millares 183" xfId="933" xr:uid="{00000000-0005-0000-0000-0000A4030000}"/>
    <cellStyle name="Millares 184" xfId="934" xr:uid="{00000000-0005-0000-0000-0000A5030000}"/>
    <cellStyle name="Millares 185" xfId="935" xr:uid="{00000000-0005-0000-0000-0000A6030000}"/>
    <cellStyle name="Millares 186" xfId="936" xr:uid="{00000000-0005-0000-0000-0000A7030000}"/>
    <cellStyle name="Millares 187" xfId="937" xr:uid="{00000000-0005-0000-0000-0000A8030000}"/>
    <cellStyle name="Millares 188" xfId="938" xr:uid="{00000000-0005-0000-0000-0000A9030000}"/>
    <cellStyle name="Millares 189" xfId="939" xr:uid="{00000000-0005-0000-0000-0000AA030000}"/>
    <cellStyle name="Millares 19" xfId="940" xr:uid="{00000000-0005-0000-0000-0000AB030000}"/>
    <cellStyle name="Millares 19 2" xfId="941" xr:uid="{00000000-0005-0000-0000-0000AC030000}"/>
    <cellStyle name="Millares 190" xfId="942" xr:uid="{00000000-0005-0000-0000-0000AD030000}"/>
    <cellStyle name="Millares 191" xfId="943" xr:uid="{00000000-0005-0000-0000-0000AE030000}"/>
    <cellStyle name="Millares 192" xfId="944" xr:uid="{00000000-0005-0000-0000-0000AF030000}"/>
    <cellStyle name="Millares 193" xfId="945" xr:uid="{00000000-0005-0000-0000-0000B0030000}"/>
    <cellStyle name="Millares 194" xfId="946" xr:uid="{00000000-0005-0000-0000-0000B1030000}"/>
    <cellStyle name="Millares 195" xfId="947" xr:uid="{00000000-0005-0000-0000-0000B2030000}"/>
    <cellStyle name="Millares 195 2" xfId="948" xr:uid="{00000000-0005-0000-0000-0000B3030000}"/>
    <cellStyle name="Millares 196" xfId="949" xr:uid="{00000000-0005-0000-0000-0000B4030000}"/>
    <cellStyle name="Millares 197" xfId="950" xr:uid="{00000000-0005-0000-0000-0000B5030000}"/>
    <cellStyle name="Millares 198" xfId="951" xr:uid="{00000000-0005-0000-0000-0000B6030000}"/>
    <cellStyle name="Millares 199" xfId="952" xr:uid="{00000000-0005-0000-0000-0000B7030000}"/>
    <cellStyle name="Millares 2" xfId="953" xr:uid="{00000000-0005-0000-0000-0000B8030000}"/>
    <cellStyle name="Millares 2 10" xfId="954" xr:uid="{00000000-0005-0000-0000-0000B9030000}"/>
    <cellStyle name="Millares 2 11" xfId="955" xr:uid="{00000000-0005-0000-0000-0000BA030000}"/>
    <cellStyle name="Millares 2 12" xfId="956" xr:uid="{00000000-0005-0000-0000-0000BB030000}"/>
    <cellStyle name="Millares 2 12 2" xfId="957" xr:uid="{00000000-0005-0000-0000-0000BC030000}"/>
    <cellStyle name="Millares 2 13" xfId="958" xr:uid="{00000000-0005-0000-0000-0000BD030000}"/>
    <cellStyle name="Millares 2 14" xfId="959" xr:uid="{00000000-0005-0000-0000-0000BE030000}"/>
    <cellStyle name="Millares 2 15" xfId="960" xr:uid="{00000000-0005-0000-0000-0000BF030000}"/>
    <cellStyle name="Millares 2 2" xfId="961" xr:uid="{00000000-0005-0000-0000-0000C0030000}"/>
    <cellStyle name="Millares 2 2 2" xfId="962" xr:uid="{00000000-0005-0000-0000-0000C1030000}"/>
    <cellStyle name="Millares 2 2 2 2" xfId="963" xr:uid="{00000000-0005-0000-0000-0000C2030000}"/>
    <cellStyle name="Millares 2 2 3" xfId="964" xr:uid="{00000000-0005-0000-0000-0000C3030000}"/>
    <cellStyle name="Millares 2 2 4" xfId="965" xr:uid="{00000000-0005-0000-0000-0000C4030000}"/>
    <cellStyle name="Millares 2 2 5" xfId="966" xr:uid="{00000000-0005-0000-0000-0000C5030000}"/>
    <cellStyle name="Millares 2 2 6" xfId="967" xr:uid="{00000000-0005-0000-0000-0000C6030000}"/>
    <cellStyle name="Millares 2 2 7" xfId="968" xr:uid="{00000000-0005-0000-0000-0000C7030000}"/>
    <cellStyle name="Millares 2 3" xfId="969" xr:uid="{00000000-0005-0000-0000-0000C8030000}"/>
    <cellStyle name="Millares 2 3 2" xfId="970" xr:uid="{00000000-0005-0000-0000-0000C9030000}"/>
    <cellStyle name="Millares 2 3 2 2" xfId="971" xr:uid="{00000000-0005-0000-0000-0000CA030000}"/>
    <cellStyle name="Millares 2 3 3" xfId="972" xr:uid="{00000000-0005-0000-0000-0000CB030000}"/>
    <cellStyle name="Millares 2 3 4" xfId="973" xr:uid="{00000000-0005-0000-0000-0000CC030000}"/>
    <cellStyle name="Millares 2 4" xfId="974" xr:uid="{00000000-0005-0000-0000-0000CD030000}"/>
    <cellStyle name="Millares 2 4 2" xfId="975" xr:uid="{00000000-0005-0000-0000-0000CE030000}"/>
    <cellStyle name="Millares 2 4 3" xfId="976" xr:uid="{00000000-0005-0000-0000-0000CF030000}"/>
    <cellStyle name="Millares 2 5" xfId="977" xr:uid="{00000000-0005-0000-0000-0000D0030000}"/>
    <cellStyle name="Millares 2 6" xfId="978" xr:uid="{00000000-0005-0000-0000-0000D1030000}"/>
    <cellStyle name="Millares 2 7" xfId="979" xr:uid="{00000000-0005-0000-0000-0000D2030000}"/>
    <cellStyle name="Millares 2 8" xfId="980" xr:uid="{00000000-0005-0000-0000-0000D3030000}"/>
    <cellStyle name="Millares 2 9" xfId="981" xr:uid="{00000000-0005-0000-0000-0000D4030000}"/>
    <cellStyle name="Millares 20" xfId="982" xr:uid="{00000000-0005-0000-0000-0000D5030000}"/>
    <cellStyle name="Millares 200" xfId="983" xr:uid="{00000000-0005-0000-0000-0000D6030000}"/>
    <cellStyle name="Millares 201" xfId="984" xr:uid="{00000000-0005-0000-0000-0000D7030000}"/>
    <cellStyle name="Millares 202" xfId="985" xr:uid="{00000000-0005-0000-0000-0000D8030000}"/>
    <cellStyle name="Millares 203" xfId="986" xr:uid="{00000000-0005-0000-0000-0000D9030000}"/>
    <cellStyle name="Millares 204" xfId="987" xr:uid="{00000000-0005-0000-0000-0000DA030000}"/>
    <cellStyle name="Millares 205" xfId="988" xr:uid="{00000000-0005-0000-0000-0000DB030000}"/>
    <cellStyle name="Millares 206" xfId="989" xr:uid="{00000000-0005-0000-0000-0000DC030000}"/>
    <cellStyle name="Millares 207" xfId="990" xr:uid="{00000000-0005-0000-0000-0000DD030000}"/>
    <cellStyle name="Millares 208" xfId="991" xr:uid="{00000000-0005-0000-0000-0000DE030000}"/>
    <cellStyle name="Millares 209" xfId="992" xr:uid="{00000000-0005-0000-0000-0000DF030000}"/>
    <cellStyle name="Millares 21" xfId="993" xr:uid="{00000000-0005-0000-0000-0000E0030000}"/>
    <cellStyle name="Millares 210" xfId="994" xr:uid="{00000000-0005-0000-0000-0000E1030000}"/>
    <cellStyle name="Millares 211" xfId="995" xr:uid="{00000000-0005-0000-0000-0000E2030000}"/>
    <cellStyle name="Millares 212" xfId="996" xr:uid="{00000000-0005-0000-0000-0000E3030000}"/>
    <cellStyle name="Millares 213" xfId="997" xr:uid="{00000000-0005-0000-0000-0000E4030000}"/>
    <cellStyle name="Millares 214" xfId="998" xr:uid="{00000000-0005-0000-0000-0000E5030000}"/>
    <cellStyle name="Millares 214 2" xfId="999" xr:uid="{00000000-0005-0000-0000-0000E6030000}"/>
    <cellStyle name="Millares 215" xfId="1000" xr:uid="{00000000-0005-0000-0000-0000E7030000}"/>
    <cellStyle name="Millares 216" xfId="1001" xr:uid="{00000000-0005-0000-0000-0000E8030000}"/>
    <cellStyle name="Millares 217" xfId="1002" xr:uid="{00000000-0005-0000-0000-0000E9030000}"/>
    <cellStyle name="Millares 218" xfId="1003" xr:uid="{00000000-0005-0000-0000-0000EA030000}"/>
    <cellStyle name="Millares 219" xfId="1004" xr:uid="{00000000-0005-0000-0000-0000EB030000}"/>
    <cellStyle name="Millares 22" xfId="1005" xr:uid="{00000000-0005-0000-0000-0000EC030000}"/>
    <cellStyle name="Millares 220" xfId="1006" xr:uid="{00000000-0005-0000-0000-0000ED030000}"/>
    <cellStyle name="Millares 221" xfId="1007" xr:uid="{00000000-0005-0000-0000-0000EE030000}"/>
    <cellStyle name="Millares 222" xfId="1008" xr:uid="{00000000-0005-0000-0000-0000EF030000}"/>
    <cellStyle name="Millares 223" xfId="1009" xr:uid="{00000000-0005-0000-0000-0000F0030000}"/>
    <cellStyle name="Millares 224" xfId="1010" xr:uid="{00000000-0005-0000-0000-0000F1030000}"/>
    <cellStyle name="Millares 225" xfId="1011" xr:uid="{00000000-0005-0000-0000-0000F2030000}"/>
    <cellStyle name="Millares 226" xfId="1012" xr:uid="{00000000-0005-0000-0000-0000F3030000}"/>
    <cellStyle name="Millares 227" xfId="1013" xr:uid="{00000000-0005-0000-0000-0000F4030000}"/>
    <cellStyle name="Millares 228" xfId="1014" xr:uid="{00000000-0005-0000-0000-0000F5030000}"/>
    <cellStyle name="Millares 229" xfId="1015" xr:uid="{00000000-0005-0000-0000-0000F6030000}"/>
    <cellStyle name="Millares 23" xfId="1016" xr:uid="{00000000-0005-0000-0000-0000F7030000}"/>
    <cellStyle name="Millares 230" xfId="1017" xr:uid="{00000000-0005-0000-0000-0000F8030000}"/>
    <cellStyle name="Millares 231" xfId="1018" xr:uid="{00000000-0005-0000-0000-0000F9030000}"/>
    <cellStyle name="Millares 232" xfId="1019" xr:uid="{00000000-0005-0000-0000-0000FA030000}"/>
    <cellStyle name="Millares 233" xfId="1020" xr:uid="{00000000-0005-0000-0000-0000FB030000}"/>
    <cellStyle name="Millares 234" xfId="1021" xr:uid="{00000000-0005-0000-0000-0000FC030000}"/>
    <cellStyle name="Millares 235" xfId="1022" xr:uid="{00000000-0005-0000-0000-0000FD030000}"/>
    <cellStyle name="Millares 236" xfId="1023" xr:uid="{00000000-0005-0000-0000-0000FE030000}"/>
    <cellStyle name="Millares 237" xfId="1024" xr:uid="{00000000-0005-0000-0000-0000FF030000}"/>
    <cellStyle name="Millares 238" xfId="1025" xr:uid="{00000000-0005-0000-0000-000000040000}"/>
    <cellStyle name="Millares 239" xfId="1026" xr:uid="{00000000-0005-0000-0000-000001040000}"/>
    <cellStyle name="Millares 24" xfId="1027" xr:uid="{00000000-0005-0000-0000-000002040000}"/>
    <cellStyle name="Millares 240" xfId="1028" xr:uid="{00000000-0005-0000-0000-000003040000}"/>
    <cellStyle name="Millares 241" xfId="1029" xr:uid="{00000000-0005-0000-0000-000004040000}"/>
    <cellStyle name="Millares 242" xfId="1030" xr:uid="{00000000-0005-0000-0000-000005040000}"/>
    <cellStyle name="Millares 243" xfId="1031" xr:uid="{00000000-0005-0000-0000-000006040000}"/>
    <cellStyle name="Millares 244" xfId="1032" xr:uid="{00000000-0005-0000-0000-000007040000}"/>
    <cellStyle name="Millares 245" xfId="1033" xr:uid="{00000000-0005-0000-0000-000008040000}"/>
    <cellStyle name="Millares 246" xfId="1034" xr:uid="{00000000-0005-0000-0000-000009040000}"/>
    <cellStyle name="Millares 247" xfId="1035" xr:uid="{00000000-0005-0000-0000-00000A040000}"/>
    <cellStyle name="Millares 248" xfId="1036" xr:uid="{00000000-0005-0000-0000-00000B040000}"/>
    <cellStyle name="Millares 249" xfId="1037" xr:uid="{00000000-0005-0000-0000-00000C040000}"/>
    <cellStyle name="Millares 25" xfId="1038" xr:uid="{00000000-0005-0000-0000-00000D040000}"/>
    <cellStyle name="Millares 25 2" xfId="1039" xr:uid="{00000000-0005-0000-0000-00000E040000}"/>
    <cellStyle name="Millares 250" xfId="1040" xr:uid="{00000000-0005-0000-0000-00000F040000}"/>
    <cellStyle name="Millares 251" xfId="1041" xr:uid="{00000000-0005-0000-0000-000010040000}"/>
    <cellStyle name="Millares 252" xfId="1042" xr:uid="{00000000-0005-0000-0000-000011040000}"/>
    <cellStyle name="Millares 253" xfId="1043" xr:uid="{00000000-0005-0000-0000-000012040000}"/>
    <cellStyle name="Millares 254" xfId="1044" xr:uid="{00000000-0005-0000-0000-000013040000}"/>
    <cellStyle name="Millares 255" xfId="1045" xr:uid="{00000000-0005-0000-0000-000014040000}"/>
    <cellStyle name="Millares 256" xfId="1046" xr:uid="{00000000-0005-0000-0000-000015040000}"/>
    <cellStyle name="Millares 257" xfId="1047" xr:uid="{00000000-0005-0000-0000-000016040000}"/>
    <cellStyle name="Millares 26" xfId="1048" xr:uid="{00000000-0005-0000-0000-000017040000}"/>
    <cellStyle name="Millares 26 2" xfId="1049" xr:uid="{00000000-0005-0000-0000-000018040000}"/>
    <cellStyle name="Millares 27" xfId="1050" xr:uid="{00000000-0005-0000-0000-000019040000}"/>
    <cellStyle name="Millares 27 2" xfId="1051" xr:uid="{00000000-0005-0000-0000-00001A040000}"/>
    <cellStyle name="Millares 28" xfId="1052" xr:uid="{00000000-0005-0000-0000-00001B040000}"/>
    <cellStyle name="Millares 28 2" xfId="1053" xr:uid="{00000000-0005-0000-0000-00001C040000}"/>
    <cellStyle name="Millares 29" xfId="1054" xr:uid="{00000000-0005-0000-0000-00001D040000}"/>
    <cellStyle name="Millares 29 2" xfId="1055" xr:uid="{00000000-0005-0000-0000-00001E040000}"/>
    <cellStyle name="Millares 3" xfId="1056" xr:uid="{00000000-0005-0000-0000-00001F040000}"/>
    <cellStyle name="Millares 3 10" xfId="1057" xr:uid="{00000000-0005-0000-0000-000020040000}"/>
    <cellStyle name="Millares 3 11" xfId="1058" xr:uid="{00000000-0005-0000-0000-000021040000}"/>
    <cellStyle name="Millares 3 12" xfId="1059" xr:uid="{00000000-0005-0000-0000-000022040000}"/>
    <cellStyle name="Millares 3 13" xfId="1060" xr:uid="{00000000-0005-0000-0000-000023040000}"/>
    <cellStyle name="Millares 3 14" xfId="1061" xr:uid="{00000000-0005-0000-0000-000024040000}"/>
    <cellStyle name="Millares 3 2" xfId="1062" xr:uid="{00000000-0005-0000-0000-000025040000}"/>
    <cellStyle name="Millares 3 2 2" xfId="1063" xr:uid="{00000000-0005-0000-0000-000026040000}"/>
    <cellStyle name="Millares 3 2 3" xfId="1064" xr:uid="{00000000-0005-0000-0000-000027040000}"/>
    <cellStyle name="Millares 3 3" xfId="1065" xr:uid="{00000000-0005-0000-0000-000028040000}"/>
    <cellStyle name="Millares 3 3 2" xfId="1066" xr:uid="{00000000-0005-0000-0000-000029040000}"/>
    <cellStyle name="Millares 3 3 3" xfId="1067" xr:uid="{00000000-0005-0000-0000-00002A040000}"/>
    <cellStyle name="Millares 3 4" xfId="1068" xr:uid="{00000000-0005-0000-0000-00002B040000}"/>
    <cellStyle name="Millares 3 5" xfId="1069" xr:uid="{00000000-0005-0000-0000-00002C040000}"/>
    <cellStyle name="Millares 3 6" xfId="1070" xr:uid="{00000000-0005-0000-0000-00002D040000}"/>
    <cellStyle name="Millares 3 7" xfId="1071" xr:uid="{00000000-0005-0000-0000-00002E040000}"/>
    <cellStyle name="Millares 3 8" xfId="1072" xr:uid="{00000000-0005-0000-0000-00002F040000}"/>
    <cellStyle name="Millares 3 9" xfId="1073" xr:uid="{00000000-0005-0000-0000-000030040000}"/>
    <cellStyle name="Millares 30" xfId="1074" xr:uid="{00000000-0005-0000-0000-000031040000}"/>
    <cellStyle name="Millares 31" xfId="1075" xr:uid="{00000000-0005-0000-0000-000032040000}"/>
    <cellStyle name="Millares 32" xfId="1076" xr:uid="{00000000-0005-0000-0000-000033040000}"/>
    <cellStyle name="Millares 33" xfId="1077" xr:uid="{00000000-0005-0000-0000-000034040000}"/>
    <cellStyle name="Millares 34" xfId="1078" xr:uid="{00000000-0005-0000-0000-000035040000}"/>
    <cellStyle name="Millares 35" xfId="1079" xr:uid="{00000000-0005-0000-0000-000036040000}"/>
    <cellStyle name="Millares 36" xfId="1080" xr:uid="{00000000-0005-0000-0000-000037040000}"/>
    <cellStyle name="Millares 37" xfId="1081" xr:uid="{00000000-0005-0000-0000-000038040000}"/>
    <cellStyle name="Millares 38" xfId="1082" xr:uid="{00000000-0005-0000-0000-000039040000}"/>
    <cellStyle name="Millares 39" xfId="1083" xr:uid="{00000000-0005-0000-0000-00003A040000}"/>
    <cellStyle name="Millares 4" xfId="1084" xr:uid="{00000000-0005-0000-0000-00003B040000}"/>
    <cellStyle name="Millares 4 10" xfId="1085" xr:uid="{00000000-0005-0000-0000-00003C040000}"/>
    <cellStyle name="Millares 4 11" xfId="1086" xr:uid="{00000000-0005-0000-0000-00003D040000}"/>
    <cellStyle name="Millares 4 12" xfId="1087" xr:uid="{00000000-0005-0000-0000-00003E040000}"/>
    <cellStyle name="Millares 4 2" xfId="1088" xr:uid="{00000000-0005-0000-0000-00003F040000}"/>
    <cellStyle name="Millares 4 3" xfId="1089" xr:uid="{00000000-0005-0000-0000-000040040000}"/>
    <cellStyle name="Millares 4 3 2" xfId="1090" xr:uid="{00000000-0005-0000-0000-000041040000}"/>
    <cellStyle name="Millares 4 3 3" xfId="1091" xr:uid="{00000000-0005-0000-0000-000042040000}"/>
    <cellStyle name="Millares 4 4" xfId="1092" xr:uid="{00000000-0005-0000-0000-000043040000}"/>
    <cellStyle name="Millares 4 5" xfId="1093" xr:uid="{00000000-0005-0000-0000-000044040000}"/>
    <cellStyle name="Millares 4 6" xfId="1094" xr:uid="{00000000-0005-0000-0000-000045040000}"/>
    <cellStyle name="Millares 4 7" xfId="1095" xr:uid="{00000000-0005-0000-0000-000046040000}"/>
    <cellStyle name="Millares 4 8" xfId="1096" xr:uid="{00000000-0005-0000-0000-000047040000}"/>
    <cellStyle name="Millares 4 9" xfId="1097" xr:uid="{00000000-0005-0000-0000-000048040000}"/>
    <cellStyle name="Millares 40" xfId="1098" xr:uid="{00000000-0005-0000-0000-000049040000}"/>
    <cellStyle name="Millares 41" xfId="1099" xr:uid="{00000000-0005-0000-0000-00004A040000}"/>
    <cellStyle name="Millares 42" xfId="1100" xr:uid="{00000000-0005-0000-0000-00004B040000}"/>
    <cellStyle name="Millares 43" xfId="1101" xr:uid="{00000000-0005-0000-0000-00004C040000}"/>
    <cellStyle name="Millares 44" xfId="1102" xr:uid="{00000000-0005-0000-0000-00004D040000}"/>
    <cellStyle name="Millares 45" xfId="1103" xr:uid="{00000000-0005-0000-0000-00004E040000}"/>
    <cellStyle name="Millares 46" xfId="1104" xr:uid="{00000000-0005-0000-0000-00004F040000}"/>
    <cellStyle name="Millares 47" xfId="1105" xr:uid="{00000000-0005-0000-0000-000050040000}"/>
    <cellStyle name="Millares 48" xfId="1106" xr:uid="{00000000-0005-0000-0000-000051040000}"/>
    <cellStyle name="Millares 49" xfId="1107" xr:uid="{00000000-0005-0000-0000-000052040000}"/>
    <cellStyle name="Millares 5" xfId="1108" xr:uid="{00000000-0005-0000-0000-000053040000}"/>
    <cellStyle name="Millares 5 10" xfId="1109" xr:uid="{00000000-0005-0000-0000-000054040000}"/>
    <cellStyle name="Millares 5 11" xfId="1110" xr:uid="{00000000-0005-0000-0000-000055040000}"/>
    <cellStyle name="Millares 5 12" xfId="1111" xr:uid="{00000000-0005-0000-0000-000056040000}"/>
    <cellStyle name="Millares 5 2" xfId="1112" xr:uid="{00000000-0005-0000-0000-000057040000}"/>
    <cellStyle name="Millares 5 3" xfId="1113" xr:uid="{00000000-0005-0000-0000-000058040000}"/>
    <cellStyle name="Millares 5 3 2" xfId="1114" xr:uid="{00000000-0005-0000-0000-000059040000}"/>
    <cellStyle name="Millares 5 3 3" xfId="1115" xr:uid="{00000000-0005-0000-0000-00005A040000}"/>
    <cellStyle name="Millares 5 4" xfId="1116" xr:uid="{00000000-0005-0000-0000-00005B040000}"/>
    <cellStyle name="Millares 5 5" xfId="1117" xr:uid="{00000000-0005-0000-0000-00005C040000}"/>
    <cellStyle name="Millares 5 6" xfId="1118" xr:uid="{00000000-0005-0000-0000-00005D040000}"/>
    <cellStyle name="Millares 5 7" xfId="1119" xr:uid="{00000000-0005-0000-0000-00005E040000}"/>
    <cellStyle name="Millares 5 8" xfId="1120" xr:uid="{00000000-0005-0000-0000-00005F040000}"/>
    <cellStyle name="Millares 5 9" xfId="1121" xr:uid="{00000000-0005-0000-0000-000060040000}"/>
    <cellStyle name="Millares 50" xfId="1122" xr:uid="{00000000-0005-0000-0000-000061040000}"/>
    <cellStyle name="Millares 51" xfId="1123" xr:uid="{00000000-0005-0000-0000-000062040000}"/>
    <cellStyle name="Millares 52" xfId="1124" xr:uid="{00000000-0005-0000-0000-000063040000}"/>
    <cellStyle name="Millares 53" xfId="1125" xr:uid="{00000000-0005-0000-0000-000064040000}"/>
    <cellStyle name="Millares 54" xfId="1126" xr:uid="{00000000-0005-0000-0000-000065040000}"/>
    <cellStyle name="Millares 54 2" xfId="1127" xr:uid="{00000000-0005-0000-0000-000066040000}"/>
    <cellStyle name="Millares 55" xfId="1128" xr:uid="{00000000-0005-0000-0000-000067040000}"/>
    <cellStyle name="Millares 56" xfId="1129" xr:uid="{00000000-0005-0000-0000-000068040000}"/>
    <cellStyle name="Millares 57" xfId="1130" xr:uid="{00000000-0005-0000-0000-000069040000}"/>
    <cellStyle name="Millares 58" xfId="1131" xr:uid="{00000000-0005-0000-0000-00006A040000}"/>
    <cellStyle name="Millares 59" xfId="1132" xr:uid="{00000000-0005-0000-0000-00006B040000}"/>
    <cellStyle name="Millares 6" xfId="1133" xr:uid="{00000000-0005-0000-0000-00006C040000}"/>
    <cellStyle name="Millares 6 10" xfId="1134" xr:uid="{00000000-0005-0000-0000-00006D040000}"/>
    <cellStyle name="Millares 6 11" xfId="1135" xr:uid="{00000000-0005-0000-0000-00006E040000}"/>
    <cellStyle name="Millares 6 12" xfId="1136" xr:uid="{00000000-0005-0000-0000-00006F040000}"/>
    <cellStyle name="Millares 6 2" xfId="1137" xr:uid="{00000000-0005-0000-0000-000070040000}"/>
    <cellStyle name="Millares 6 3" xfId="1138" xr:uid="{00000000-0005-0000-0000-000071040000}"/>
    <cellStyle name="Millares 6 4" xfId="1139" xr:uid="{00000000-0005-0000-0000-000072040000}"/>
    <cellStyle name="Millares 6 5" xfId="1140" xr:uid="{00000000-0005-0000-0000-000073040000}"/>
    <cellStyle name="Millares 6 6" xfId="1141" xr:uid="{00000000-0005-0000-0000-000074040000}"/>
    <cellStyle name="Millares 6 7" xfId="1142" xr:uid="{00000000-0005-0000-0000-000075040000}"/>
    <cellStyle name="Millares 6 8" xfId="1143" xr:uid="{00000000-0005-0000-0000-000076040000}"/>
    <cellStyle name="Millares 6 9" xfId="1144" xr:uid="{00000000-0005-0000-0000-000077040000}"/>
    <cellStyle name="Millares 60" xfId="1145" xr:uid="{00000000-0005-0000-0000-000078040000}"/>
    <cellStyle name="Millares 61" xfId="1146" xr:uid="{00000000-0005-0000-0000-000079040000}"/>
    <cellStyle name="Millares 62" xfId="1147" xr:uid="{00000000-0005-0000-0000-00007A040000}"/>
    <cellStyle name="Millares 63" xfId="1148" xr:uid="{00000000-0005-0000-0000-00007B040000}"/>
    <cellStyle name="Millares 64" xfId="1149" xr:uid="{00000000-0005-0000-0000-00007C040000}"/>
    <cellStyle name="Millares 65" xfId="1150" xr:uid="{00000000-0005-0000-0000-00007D040000}"/>
    <cellStyle name="Millares 65 2" xfId="1151" xr:uid="{00000000-0005-0000-0000-00007E040000}"/>
    <cellStyle name="Millares 66" xfId="1152" xr:uid="{00000000-0005-0000-0000-00007F040000}"/>
    <cellStyle name="Millares 66 2" xfId="1153" xr:uid="{00000000-0005-0000-0000-000080040000}"/>
    <cellStyle name="Millares 67" xfId="1154" xr:uid="{00000000-0005-0000-0000-000081040000}"/>
    <cellStyle name="Millares 67 2" xfId="1155" xr:uid="{00000000-0005-0000-0000-000082040000}"/>
    <cellStyle name="Millares 68" xfId="1156" xr:uid="{00000000-0005-0000-0000-000083040000}"/>
    <cellStyle name="Millares 68 2" xfId="1157" xr:uid="{00000000-0005-0000-0000-000084040000}"/>
    <cellStyle name="Millares 69" xfId="1158" xr:uid="{00000000-0005-0000-0000-000085040000}"/>
    <cellStyle name="Millares 69 2" xfId="1159" xr:uid="{00000000-0005-0000-0000-000086040000}"/>
    <cellStyle name="Millares 7" xfId="1160" xr:uid="{00000000-0005-0000-0000-000087040000}"/>
    <cellStyle name="Millares 7 10" xfId="1161" xr:uid="{00000000-0005-0000-0000-000088040000}"/>
    <cellStyle name="Millares 7 11" xfId="1162" xr:uid="{00000000-0005-0000-0000-000089040000}"/>
    <cellStyle name="Millares 7 12" xfId="1163" xr:uid="{00000000-0005-0000-0000-00008A040000}"/>
    <cellStyle name="Millares 7 13" xfId="1164" xr:uid="{00000000-0005-0000-0000-00008B040000}"/>
    <cellStyle name="Millares 7 2" xfId="1165" xr:uid="{00000000-0005-0000-0000-00008C040000}"/>
    <cellStyle name="Millares 7 3" xfId="1166" xr:uid="{00000000-0005-0000-0000-00008D040000}"/>
    <cellStyle name="Millares 7 4" xfId="1167" xr:uid="{00000000-0005-0000-0000-00008E040000}"/>
    <cellStyle name="Millares 7 5" xfId="1168" xr:uid="{00000000-0005-0000-0000-00008F040000}"/>
    <cellStyle name="Millares 7 6" xfId="1169" xr:uid="{00000000-0005-0000-0000-000090040000}"/>
    <cellStyle name="Millares 7 7" xfId="1170" xr:uid="{00000000-0005-0000-0000-000091040000}"/>
    <cellStyle name="Millares 7 8" xfId="1171" xr:uid="{00000000-0005-0000-0000-000092040000}"/>
    <cellStyle name="Millares 7 9" xfId="1172" xr:uid="{00000000-0005-0000-0000-000093040000}"/>
    <cellStyle name="Millares 70" xfId="1173" xr:uid="{00000000-0005-0000-0000-000094040000}"/>
    <cellStyle name="Millares 70 2" xfId="1174" xr:uid="{00000000-0005-0000-0000-000095040000}"/>
    <cellStyle name="Millares 71" xfId="1175" xr:uid="{00000000-0005-0000-0000-000096040000}"/>
    <cellStyle name="Millares 72" xfId="1176" xr:uid="{00000000-0005-0000-0000-000097040000}"/>
    <cellStyle name="Millares 73" xfId="1177" xr:uid="{00000000-0005-0000-0000-000098040000}"/>
    <cellStyle name="Millares 74" xfId="1178" xr:uid="{00000000-0005-0000-0000-000099040000}"/>
    <cellStyle name="Millares 75" xfId="1179" xr:uid="{00000000-0005-0000-0000-00009A040000}"/>
    <cellStyle name="Millares 76" xfId="1180" xr:uid="{00000000-0005-0000-0000-00009B040000}"/>
    <cellStyle name="Millares 77" xfId="1181" xr:uid="{00000000-0005-0000-0000-00009C040000}"/>
    <cellStyle name="Millares 78" xfId="1182" xr:uid="{00000000-0005-0000-0000-00009D040000}"/>
    <cellStyle name="Millares 79" xfId="1183" xr:uid="{00000000-0005-0000-0000-00009E040000}"/>
    <cellStyle name="Millares 8" xfId="1184" xr:uid="{00000000-0005-0000-0000-00009F040000}"/>
    <cellStyle name="Millares 8 2" xfId="1185" xr:uid="{00000000-0005-0000-0000-0000A0040000}"/>
    <cellStyle name="Millares 8 3" xfId="1186" xr:uid="{00000000-0005-0000-0000-0000A1040000}"/>
    <cellStyle name="Millares 8 4" xfId="1187" xr:uid="{00000000-0005-0000-0000-0000A2040000}"/>
    <cellStyle name="Millares 8 5" xfId="1188" xr:uid="{00000000-0005-0000-0000-0000A3040000}"/>
    <cellStyle name="Millares 8 6" xfId="1189" xr:uid="{00000000-0005-0000-0000-0000A4040000}"/>
    <cellStyle name="Millares 80" xfId="1190" xr:uid="{00000000-0005-0000-0000-0000A5040000}"/>
    <cellStyle name="Millares 81" xfId="1191" xr:uid="{00000000-0005-0000-0000-0000A6040000}"/>
    <cellStyle name="Millares 82" xfId="1192" xr:uid="{00000000-0005-0000-0000-0000A7040000}"/>
    <cellStyle name="Millares 83" xfId="1193" xr:uid="{00000000-0005-0000-0000-0000A8040000}"/>
    <cellStyle name="Millares 84" xfId="1194" xr:uid="{00000000-0005-0000-0000-0000A9040000}"/>
    <cellStyle name="Millares 85" xfId="1195" xr:uid="{00000000-0005-0000-0000-0000AA040000}"/>
    <cellStyle name="Millares 85 2" xfId="1196" xr:uid="{00000000-0005-0000-0000-0000AB040000}"/>
    <cellStyle name="Millares 86" xfId="1197" xr:uid="{00000000-0005-0000-0000-0000AC040000}"/>
    <cellStyle name="Millares 87" xfId="1198" xr:uid="{00000000-0005-0000-0000-0000AD040000}"/>
    <cellStyle name="Millares 88" xfId="1199" xr:uid="{00000000-0005-0000-0000-0000AE040000}"/>
    <cellStyle name="Millares 89" xfId="1200" xr:uid="{00000000-0005-0000-0000-0000AF040000}"/>
    <cellStyle name="Millares 9" xfId="1201" xr:uid="{00000000-0005-0000-0000-0000B0040000}"/>
    <cellStyle name="Millares 9 2" xfId="1202" xr:uid="{00000000-0005-0000-0000-0000B1040000}"/>
    <cellStyle name="Millares 9 3" xfId="1203" xr:uid="{00000000-0005-0000-0000-0000B2040000}"/>
    <cellStyle name="Millares 9 4" xfId="1204" xr:uid="{00000000-0005-0000-0000-0000B3040000}"/>
    <cellStyle name="Millares 90" xfId="1205" xr:uid="{00000000-0005-0000-0000-0000B4040000}"/>
    <cellStyle name="Millares 91" xfId="1206" xr:uid="{00000000-0005-0000-0000-0000B5040000}"/>
    <cellStyle name="Millares 92" xfId="1207" xr:uid="{00000000-0005-0000-0000-0000B6040000}"/>
    <cellStyle name="Millares 93" xfId="1208" xr:uid="{00000000-0005-0000-0000-0000B7040000}"/>
    <cellStyle name="Millares 94" xfId="1209" xr:uid="{00000000-0005-0000-0000-0000B8040000}"/>
    <cellStyle name="Millares 95" xfId="1210" xr:uid="{00000000-0005-0000-0000-0000B9040000}"/>
    <cellStyle name="Millares 96" xfId="1211" xr:uid="{00000000-0005-0000-0000-0000BA040000}"/>
    <cellStyle name="Millares 97" xfId="1212" xr:uid="{00000000-0005-0000-0000-0000BB040000}"/>
    <cellStyle name="Millares 98" xfId="1213" xr:uid="{00000000-0005-0000-0000-0000BC040000}"/>
    <cellStyle name="Millares 99" xfId="1214" xr:uid="{00000000-0005-0000-0000-0000BD040000}"/>
    <cellStyle name="Moneda" xfId="2171" builtinId="4"/>
    <cellStyle name="Moneda 2" xfId="1215" xr:uid="{00000000-0005-0000-0000-0000BF040000}"/>
    <cellStyle name="Moneda 2 2" xfId="1216" xr:uid="{00000000-0005-0000-0000-0000C0040000}"/>
    <cellStyle name="Moneda 2 3" xfId="1217" xr:uid="{00000000-0005-0000-0000-0000C1040000}"/>
    <cellStyle name="Moneda 3" xfId="1218" xr:uid="{00000000-0005-0000-0000-0000C2040000}"/>
    <cellStyle name="Moneda 3 2" xfId="1219" xr:uid="{00000000-0005-0000-0000-0000C3040000}"/>
    <cellStyle name="Moneda 3 3" xfId="1220" xr:uid="{00000000-0005-0000-0000-0000C4040000}"/>
    <cellStyle name="Moneda 4" xfId="1221" xr:uid="{00000000-0005-0000-0000-0000C5040000}"/>
    <cellStyle name="Moneda 5" xfId="1222" xr:uid="{00000000-0005-0000-0000-0000C6040000}"/>
    <cellStyle name="Moneda 6" xfId="1223" xr:uid="{00000000-0005-0000-0000-0000C7040000}"/>
    <cellStyle name="Moneda 7" xfId="1224" xr:uid="{00000000-0005-0000-0000-0000C8040000}"/>
    <cellStyle name="Monetario" xfId="1225" xr:uid="{00000000-0005-0000-0000-0000C9040000}"/>
    <cellStyle name="Neutral 2" xfId="1226" xr:uid="{00000000-0005-0000-0000-0000CA040000}"/>
    <cellStyle name="Neutral 2 2" xfId="1227" xr:uid="{00000000-0005-0000-0000-0000CB040000}"/>
    <cellStyle name="Neutral 2 2 2" xfId="1228" xr:uid="{00000000-0005-0000-0000-0000CC040000}"/>
    <cellStyle name="Neutral 2 2 3" xfId="1229" xr:uid="{00000000-0005-0000-0000-0000CD040000}"/>
    <cellStyle name="Neutral 2 3" xfId="1230" xr:uid="{00000000-0005-0000-0000-0000CE040000}"/>
    <cellStyle name="Neutral 2 4" xfId="1231" xr:uid="{00000000-0005-0000-0000-0000CF040000}"/>
    <cellStyle name="Neutral 3" xfId="1232" xr:uid="{00000000-0005-0000-0000-0000D0040000}"/>
    <cellStyle name="Neutral 4" xfId="1233" xr:uid="{00000000-0005-0000-0000-0000D1040000}"/>
    <cellStyle name="Neutral 5" xfId="1234" xr:uid="{00000000-0005-0000-0000-0000D2040000}"/>
    <cellStyle name="Normal" xfId="0" builtinId="0"/>
    <cellStyle name="Normal 10" xfId="1235" xr:uid="{00000000-0005-0000-0000-0000D4040000}"/>
    <cellStyle name="Normal 10 2" xfId="1236" xr:uid="{00000000-0005-0000-0000-0000D5040000}"/>
    <cellStyle name="Normal 10 2 2" xfId="1237" xr:uid="{00000000-0005-0000-0000-0000D6040000}"/>
    <cellStyle name="Normal 10 3" xfId="1238" xr:uid="{00000000-0005-0000-0000-0000D7040000}"/>
    <cellStyle name="Normal 10 4" xfId="1239" xr:uid="{00000000-0005-0000-0000-0000D8040000}"/>
    <cellStyle name="Normal 10 4 2" xfId="1240" xr:uid="{00000000-0005-0000-0000-0000D9040000}"/>
    <cellStyle name="Normal 10 4 3" xfId="1241" xr:uid="{00000000-0005-0000-0000-0000DA040000}"/>
    <cellStyle name="Normal 10 5" xfId="1242" xr:uid="{00000000-0005-0000-0000-0000DB040000}"/>
    <cellStyle name="Normal 10 6" xfId="1243" xr:uid="{00000000-0005-0000-0000-0000DC040000}"/>
    <cellStyle name="Normal 11" xfId="1244" xr:uid="{00000000-0005-0000-0000-0000DD040000}"/>
    <cellStyle name="Normal 11 2" xfId="1245" xr:uid="{00000000-0005-0000-0000-0000DE040000}"/>
    <cellStyle name="Normal 11 2 2" xfId="1246" xr:uid="{00000000-0005-0000-0000-0000DF040000}"/>
    <cellStyle name="Normal 11 3" xfId="1247" xr:uid="{00000000-0005-0000-0000-0000E0040000}"/>
    <cellStyle name="Normal 11 4" xfId="1248" xr:uid="{00000000-0005-0000-0000-0000E1040000}"/>
    <cellStyle name="Normal 11 4 2" xfId="1249" xr:uid="{00000000-0005-0000-0000-0000E2040000}"/>
    <cellStyle name="Normal 11 4 3" xfId="1250" xr:uid="{00000000-0005-0000-0000-0000E3040000}"/>
    <cellStyle name="Normal 11 5" xfId="1251" xr:uid="{00000000-0005-0000-0000-0000E4040000}"/>
    <cellStyle name="Normal 11 6" xfId="1252" xr:uid="{00000000-0005-0000-0000-0000E5040000}"/>
    <cellStyle name="Normal 12" xfId="1253" xr:uid="{00000000-0005-0000-0000-0000E6040000}"/>
    <cellStyle name="Normal 12 2" xfId="1254" xr:uid="{00000000-0005-0000-0000-0000E7040000}"/>
    <cellStyle name="Normal 12 3" xfId="1255" xr:uid="{00000000-0005-0000-0000-0000E8040000}"/>
    <cellStyle name="Normal 12 4" xfId="1256" xr:uid="{00000000-0005-0000-0000-0000E9040000}"/>
    <cellStyle name="Normal 12 4 2" xfId="1257" xr:uid="{00000000-0005-0000-0000-0000EA040000}"/>
    <cellStyle name="Normal 12 4 3" xfId="1258" xr:uid="{00000000-0005-0000-0000-0000EB040000}"/>
    <cellStyle name="Normal 12 5" xfId="1259" xr:uid="{00000000-0005-0000-0000-0000EC040000}"/>
    <cellStyle name="Normal 12 6" xfId="1260" xr:uid="{00000000-0005-0000-0000-0000ED040000}"/>
    <cellStyle name="Normal 13" xfId="1261" xr:uid="{00000000-0005-0000-0000-0000EE040000}"/>
    <cellStyle name="Normal 13 2" xfId="1262" xr:uid="{00000000-0005-0000-0000-0000EF040000}"/>
    <cellStyle name="Normal 13 3" xfId="1263" xr:uid="{00000000-0005-0000-0000-0000F0040000}"/>
    <cellStyle name="Normal 13 4" xfId="1264" xr:uid="{00000000-0005-0000-0000-0000F1040000}"/>
    <cellStyle name="Normal 14" xfId="1265" xr:uid="{00000000-0005-0000-0000-0000F2040000}"/>
    <cellStyle name="Normal 14 2" xfId="1266" xr:uid="{00000000-0005-0000-0000-0000F3040000}"/>
    <cellStyle name="Normal 14 2 2" xfId="1267" xr:uid="{00000000-0005-0000-0000-0000F4040000}"/>
    <cellStyle name="Normal 14 3" xfId="1268" xr:uid="{00000000-0005-0000-0000-0000F5040000}"/>
    <cellStyle name="Normal 14 4" xfId="1269" xr:uid="{00000000-0005-0000-0000-0000F6040000}"/>
    <cellStyle name="Normal 15" xfId="1270" xr:uid="{00000000-0005-0000-0000-0000F7040000}"/>
    <cellStyle name="Normal 15 2" xfId="1271" xr:uid="{00000000-0005-0000-0000-0000F8040000}"/>
    <cellStyle name="Normal 15 3" xfId="1272" xr:uid="{00000000-0005-0000-0000-0000F9040000}"/>
    <cellStyle name="Normal 15 4" xfId="1273" xr:uid="{00000000-0005-0000-0000-0000FA040000}"/>
    <cellStyle name="Normal 16" xfId="1274" xr:uid="{00000000-0005-0000-0000-0000FB040000}"/>
    <cellStyle name="Normal 16 2" xfId="1275" xr:uid="{00000000-0005-0000-0000-0000FC040000}"/>
    <cellStyle name="Normal 16 3" xfId="1276" xr:uid="{00000000-0005-0000-0000-0000FD040000}"/>
    <cellStyle name="Normal 17" xfId="1277" xr:uid="{00000000-0005-0000-0000-0000FE040000}"/>
    <cellStyle name="Normal 17 2" xfId="1278" xr:uid="{00000000-0005-0000-0000-0000FF040000}"/>
    <cellStyle name="Normal 17 3" xfId="1279" xr:uid="{00000000-0005-0000-0000-000000050000}"/>
    <cellStyle name="Normal 18" xfId="1280" xr:uid="{00000000-0005-0000-0000-000001050000}"/>
    <cellStyle name="Normal 18 2" xfId="1281" xr:uid="{00000000-0005-0000-0000-000002050000}"/>
    <cellStyle name="Normal 18 3" xfId="1282" xr:uid="{00000000-0005-0000-0000-000003050000}"/>
    <cellStyle name="Normal 19" xfId="1283" xr:uid="{00000000-0005-0000-0000-000004050000}"/>
    <cellStyle name="Normal 19 2" xfId="1284" xr:uid="{00000000-0005-0000-0000-000005050000}"/>
    <cellStyle name="Normal 19 2 2" xfId="1285" xr:uid="{00000000-0005-0000-0000-000006050000}"/>
    <cellStyle name="Normal 19 2 3" xfId="1286" xr:uid="{00000000-0005-0000-0000-000007050000}"/>
    <cellStyle name="Normal 19 3" xfId="1287" xr:uid="{00000000-0005-0000-0000-000008050000}"/>
    <cellStyle name="Normal 2" xfId="1288" xr:uid="{00000000-0005-0000-0000-000009050000}"/>
    <cellStyle name="Normal 2 10" xfId="1289" xr:uid="{00000000-0005-0000-0000-00000A050000}"/>
    <cellStyle name="Normal 2 10 2" xfId="1290" xr:uid="{00000000-0005-0000-0000-00000B050000}"/>
    <cellStyle name="Normal 2 10 3" xfId="1291" xr:uid="{00000000-0005-0000-0000-00000C050000}"/>
    <cellStyle name="Normal 2 11" xfId="1292" xr:uid="{00000000-0005-0000-0000-00000D050000}"/>
    <cellStyle name="Normal 2 11 2" xfId="1293" xr:uid="{00000000-0005-0000-0000-00000E050000}"/>
    <cellStyle name="Normal 2 11 3" xfId="1294" xr:uid="{00000000-0005-0000-0000-00000F050000}"/>
    <cellStyle name="Normal 2 12" xfId="1295" xr:uid="{00000000-0005-0000-0000-000010050000}"/>
    <cellStyle name="Normal 2 12 2" xfId="1296" xr:uid="{00000000-0005-0000-0000-000011050000}"/>
    <cellStyle name="Normal 2 12 3" xfId="1297" xr:uid="{00000000-0005-0000-0000-000012050000}"/>
    <cellStyle name="Normal 2 13" xfId="1298" xr:uid="{00000000-0005-0000-0000-000013050000}"/>
    <cellStyle name="Normal 2 13 2" xfId="1299" xr:uid="{00000000-0005-0000-0000-000014050000}"/>
    <cellStyle name="Normal 2 13 3" xfId="1300" xr:uid="{00000000-0005-0000-0000-000015050000}"/>
    <cellStyle name="Normal 2 14" xfId="1301" xr:uid="{00000000-0005-0000-0000-000016050000}"/>
    <cellStyle name="Normal 2 14 2" xfId="1302" xr:uid="{00000000-0005-0000-0000-000017050000}"/>
    <cellStyle name="Normal 2 14 3" xfId="1303" xr:uid="{00000000-0005-0000-0000-000018050000}"/>
    <cellStyle name="Normal 2 15" xfId="1304" xr:uid="{00000000-0005-0000-0000-000019050000}"/>
    <cellStyle name="Normal 2 15 2" xfId="1305" xr:uid="{00000000-0005-0000-0000-00001A050000}"/>
    <cellStyle name="Normal 2 15 3" xfId="1306" xr:uid="{00000000-0005-0000-0000-00001B050000}"/>
    <cellStyle name="Normal 2 16" xfId="1307" xr:uid="{00000000-0005-0000-0000-00001C050000}"/>
    <cellStyle name="Normal 2 16 2" xfId="1308" xr:uid="{00000000-0005-0000-0000-00001D050000}"/>
    <cellStyle name="Normal 2 16 3" xfId="1309" xr:uid="{00000000-0005-0000-0000-00001E050000}"/>
    <cellStyle name="Normal 2 17" xfId="1310" xr:uid="{00000000-0005-0000-0000-00001F050000}"/>
    <cellStyle name="Normal 2 17 2" xfId="1311" xr:uid="{00000000-0005-0000-0000-000020050000}"/>
    <cellStyle name="Normal 2 18" xfId="1312" xr:uid="{00000000-0005-0000-0000-000021050000}"/>
    <cellStyle name="Normal 2 18 2" xfId="1313" xr:uid="{00000000-0005-0000-0000-000022050000}"/>
    <cellStyle name="Normal 2 19" xfId="1314" xr:uid="{00000000-0005-0000-0000-000023050000}"/>
    <cellStyle name="Normal 2 19 2" xfId="1315" xr:uid="{00000000-0005-0000-0000-000024050000}"/>
    <cellStyle name="Normal 2 19 2 2" xfId="1316" xr:uid="{00000000-0005-0000-0000-000025050000}"/>
    <cellStyle name="Normal 2 19 3" xfId="1317" xr:uid="{00000000-0005-0000-0000-000026050000}"/>
    <cellStyle name="Normal 2 19 4" xfId="1318" xr:uid="{00000000-0005-0000-0000-000027050000}"/>
    <cellStyle name="Normal 2 19 5" xfId="1319" xr:uid="{00000000-0005-0000-0000-000028050000}"/>
    <cellStyle name="Normal 2 2" xfId="1320" xr:uid="{00000000-0005-0000-0000-000029050000}"/>
    <cellStyle name="Normal 2 2 2" xfId="1321" xr:uid="{00000000-0005-0000-0000-00002A050000}"/>
    <cellStyle name="Normal 2 2 2 2" xfId="1322" xr:uid="{00000000-0005-0000-0000-00002B050000}"/>
    <cellStyle name="Normal 2 2 2 3" xfId="1323" xr:uid="{00000000-0005-0000-0000-00002C050000}"/>
    <cellStyle name="Normal 2 2 2 4" xfId="1324" xr:uid="{00000000-0005-0000-0000-00002D050000}"/>
    <cellStyle name="Normal 2 2 3" xfId="1325" xr:uid="{00000000-0005-0000-0000-00002E050000}"/>
    <cellStyle name="Normal 2 2 3 2" xfId="1326" xr:uid="{00000000-0005-0000-0000-00002F050000}"/>
    <cellStyle name="Normal 2 2 3 3" xfId="1327" xr:uid="{00000000-0005-0000-0000-000030050000}"/>
    <cellStyle name="Normal 2 2 4" xfId="1328" xr:uid="{00000000-0005-0000-0000-000031050000}"/>
    <cellStyle name="Normal 2 2 4 2" xfId="1329" xr:uid="{00000000-0005-0000-0000-000032050000}"/>
    <cellStyle name="Normal 2 2 4 3" xfId="1330" xr:uid="{00000000-0005-0000-0000-000033050000}"/>
    <cellStyle name="Normal 2 2 5" xfId="1331" xr:uid="{00000000-0005-0000-0000-000034050000}"/>
    <cellStyle name="Normal 2 2 6" xfId="1332" xr:uid="{00000000-0005-0000-0000-000035050000}"/>
    <cellStyle name="Normal 2 2_DIA 06" xfId="1333" xr:uid="{00000000-0005-0000-0000-000036050000}"/>
    <cellStyle name="Normal 2 20" xfId="1334" xr:uid="{00000000-0005-0000-0000-000037050000}"/>
    <cellStyle name="Normal 2 21" xfId="1335" xr:uid="{00000000-0005-0000-0000-000038050000}"/>
    <cellStyle name="Normal 2 21 2" xfId="1336" xr:uid="{00000000-0005-0000-0000-000039050000}"/>
    <cellStyle name="Normal 2 22" xfId="1337" xr:uid="{00000000-0005-0000-0000-00003A050000}"/>
    <cellStyle name="Normal 2 22 2" xfId="1338" xr:uid="{00000000-0005-0000-0000-00003B050000}"/>
    <cellStyle name="Normal 2 23" xfId="1339" xr:uid="{00000000-0005-0000-0000-00003C050000}"/>
    <cellStyle name="Normal 2 23 2" xfId="1340" xr:uid="{00000000-0005-0000-0000-00003D050000}"/>
    <cellStyle name="Normal 2 24" xfId="1341" xr:uid="{00000000-0005-0000-0000-00003E050000}"/>
    <cellStyle name="Normal 2 24 2" xfId="1342" xr:uid="{00000000-0005-0000-0000-00003F050000}"/>
    <cellStyle name="Normal 2 25" xfId="1343" xr:uid="{00000000-0005-0000-0000-000040050000}"/>
    <cellStyle name="Normal 2 25 2" xfId="1344" xr:uid="{00000000-0005-0000-0000-000041050000}"/>
    <cellStyle name="Normal 2 26" xfId="1345" xr:uid="{00000000-0005-0000-0000-000042050000}"/>
    <cellStyle name="Normal 2 26 2" xfId="1346" xr:uid="{00000000-0005-0000-0000-000043050000}"/>
    <cellStyle name="Normal 2 27" xfId="1347" xr:uid="{00000000-0005-0000-0000-000044050000}"/>
    <cellStyle name="Normal 2 27 2" xfId="1348" xr:uid="{00000000-0005-0000-0000-000045050000}"/>
    <cellStyle name="Normal 2 28" xfId="1349" xr:uid="{00000000-0005-0000-0000-000046050000}"/>
    <cellStyle name="Normal 2 28 2" xfId="1350" xr:uid="{00000000-0005-0000-0000-000047050000}"/>
    <cellStyle name="Normal 2 29" xfId="1351" xr:uid="{00000000-0005-0000-0000-000048050000}"/>
    <cellStyle name="Normal 2 29 2" xfId="1352" xr:uid="{00000000-0005-0000-0000-000049050000}"/>
    <cellStyle name="Normal 2 3" xfId="1353" xr:uid="{00000000-0005-0000-0000-00004A050000}"/>
    <cellStyle name="Normal 2 3 2" xfId="1354" xr:uid="{00000000-0005-0000-0000-00004B050000}"/>
    <cellStyle name="Normal 2 3 2 2" xfId="1355" xr:uid="{00000000-0005-0000-0000-00004C050000}"/>
    <cellStyle name="Normal 2 3 2 3" xfId="1356" xr:uid="{00000000-0005-0000-0000-00004D050000}"/>
    <cellStyle name="Normal 2 3 3" xfId="1357" xr:uid="{00000000-0005-0000-0000-00004E050000}"/>
    <cellStyle name="Normal 2 3 4" xfId="1358" xr:uid="{00000000-0005-0000-0000-00004F050000}"/>
    <cellStyle name="Normal 2 30" xfId="1359" xr:uid="{00000000-0005-0000-0000-000050050000}"/>
    <cellStyle name="Normal 2 30 2" xfId="1360" xr:uid="{00000000-0005-0000-0000-000051050000}"/>
    <cellStyle name="Normal 2 31" xfId="1361" xr:uid="{00000000-0005-0000-0000-000052050000}"/>
    <cellStyle name="Normal 2 31 2" xfId="1362" xr:uid="{00000000-0005-0000-0000-000053050000}"/>
    <cellStyle name="Normal 2 32" xfId="1363" xr:uid="{00000000-0005-0000-0000-000054050000}"/>
    <cellStyle name="Normal 2 32 2" xfId="1364" xr:uid="{00000000-0005-0000-0000-000055050000}"/>
    <cellStyle name="Normal 2 33" xfId="1365" xr:uid="{00000000-0005-0000-0000-000056050000}"/>
    <cellStyle name="Normal 2 33 2" xfId="1366" xr:uid="{00000000-0005-0000-0000-000057050000}"/>
    <cellStyle name="Normal 2 34" xfId="1367" xr:uid="{00000000-0005-0000-0000-000058050000}"/>
    <cellStyle name="Normal 2 34 2" xfId="1368" xr:uid="{00000000-0005-0000-0000-000059050000}"/>
    <cellStyle name="Normal 2 35" xfId="1369" xr:uid="{00000000-0005-0000-0000-00005A050000}"/>
    <cellStyle name="Normal 2 35 2" xfId="1370" xr:uid="{00000000-0005-0000-0000-00005B050000}"/>
    <cellStyle name="Normal 2 36" xfId="1371" xr:uid="{00000000-0005-0000-0000-00005C050000}"/>
    <cellStyle name="Normal 2 36 2" xfId="1372" xr:uid="{00000000-0005-0000-0000-00005D050000}"/>
    <cellStyle name="Normal 2 37" xfId="1373" xr:uid="{00000000-0005-0000-0000-00005E050000}"/>
    <cellStyle name="Normal 2 38" xfId="1374" xr:uid="{00000000-0005-0000-0000-00005F050000}"/>
    <cellStyle name="Normal 2 38 2" xfId="1375" xr:uid="{00000000-0005-0000-0000-000060050000}"/>
    <cellStyle name="Normal 2 38 3" xfId="1376" xr:uid="{00000000-0005-0000-0000-000061050000}"/>
    <cellStyle name="Normal 2 38 4" xfId="1377" xr:uid="{00000000-0005-0000-0000-000062050000}"/>
    <cellStyle name="Normal 2 39" xfId="1378" xr:uid="{00000000-0005-0000-0000-000063050000}"/>
    <cellStyle name="Normal 2 39 2" xfId="1379" xr:uid="{00000000-0005-0000-0000-000064050000}"/>
    <cellStyle name="Normal 2 4" xfId="1380" xr:uid="{00000000-0005-0000-0000-000065050000}"/>
    <cellStyle name="Normal 2 4 2" xfId="1381" xr:uid="{00000000-0005-0000-0000-000066050000}"/>
    <cellStyle name="Normal 2 40" xfId="1382" xr:uid="{00000000-0005-0000-0000-000067050000}"/>
    <cellStyle name="Normal 2 5" xfId="1383" xr:uid="{00000000-0005-0000-0000-000068050000}"/>
    <cellStyle name="Normal 2 5 2" xfId="1384" xr:uid="{00000000-0005-0000-0000-000069050000}"/>
    <cellStyle name="Normal 2 5 3" xfId="1385" xr:uid="{00000000-0005-0000-0000-00006A050000}"/>
    <cellStyle name="Normal 2 6" xfId="1386" xr:uid="{00000000-0005-0000-0000-00006B050000}"/>
    <cellStyle name="Normal 2 6 2" xfId="1387" xr:uid="{00000000-0005-0000-0000-00006C050000}"/>
    <cellStyle name="Normal 2 6 3" xfId="1388" xr:uid="{00000000-0005-0000-0000-00006D050000}"/>
    <cellStyle name="Normal 2 7" xfId="1389" xr:uid="{00000000-0005-0000-0000-00006E050000}"/>
    <cellStyle name="Normal 2 7 2" xfId="1390" xr:uid="{00000000-0005-0000-0000-00006F050000}"/>
    <cellStyle name="Normal 2 7 3" xfId="1391" xr:uid="{00000000-0005-0000-0000-000070050000}"/>
    <cellStyle name="Normal 2 8" xfId="1392" xr:uid="{00000000-0005-0000-0000-000071050000}"/>
    <cellStyle name="Normal 2 8 2" xfId="1393" xr:uid="{00000000-0005-0000-0000-000072050000}"/>
    <cellStyle name="Normal 2 8 3" xfId="1394" xr:uid="{00000000-0005-0000-0000-000073050000}"/>
    <cellStyle name="Normal 2 9" xfId="1395" xr:uid="{00000000-0005-0000-0000-000074050000}"/>
    <cellStyle name="Normal 2 9 2" xfId="1396" xr:uid="{00000000-0005-0000-0000-000075050000}"/>
    <cellStyle name="Normal 2 9 3" xfId="1397" xr:uid="{00000000-0005-0000-0000-000076050000}"/>
    <cellStyle name="Normal 2_DIA 06" xfId="1398" xr:uid="{00000000-0005-0000-0000-000077050000}"/>
    <cellStyle name="Normal 20" xfId="1399" xr:uid="{00000000-0005-0000-0000-000078050000}"/>
    <cellStyle name="Normal 20 2" xfId="1400" xr:uid="{00000000-0005-0000-0000-000079050000}"/>
    <cellStyle name="Normal 20 3" xfId="1401" xr:uid="{00000000-0005-0000-0000-00007A050000}"/>
    <cellStyle name="Normal 21" xfId="1402" xr:uid="{00000000-0005-0000-0000-00007B050000}"/>
    <cellStyle name="Normal 21 2" xfId="1403" xr:uid="{00000000-0005-0000-0000-00007C050000}"/>
    <cellStyle name="Normal 21 3" xfId="1404" xr:uid="{00000000-0005-0000-0000-00007D050000}"/>
    <cellStyle name="Normal 22" xfId="1405" xr:uid="{00000000-0005-0000-0000-00007E050000}"/>
    <cellStyle name="Normal 22 2" xfId="1406" xr:uid="{00000000-0005-0000-0000-00007F050000}"/>
    <cellStyle name="Normal 22 3" xfId="1407" xr:uid="{00000000-0005-0000-0000-000080050000}"/>
    <cellStyle name="Normal 23" xfId="1408" xr:uid="{00000000-0005-0000-0000-000081050000}"/>
    <cellStyle name="Normal 23 2" xfId="1409" xr:uid="{00000000-0005-0000-0000-000082050000}"/>
    <cellStyle name="Normal 23 3" xfId="1410" xr:uid="{00000000-0005-0000-0000-000083050000}"/>
    <cellStyle name="Normal 24" xfId="1411" xr:uid="{00000000-0005-0000-0000-000084050000}"/>
    <cellStyle name="Normal 24 2" xfId="1412" xr:uid="{00000000-0005-0000-0000-000085050000}"/>
    <cellStyle name="Normal 24 3" xfId="1413" xr:uid="{00000000-0005-0000-0000-000086050000}"/>
    <cellStyle name="Normal 25" xfId="1414" xr:uid="{00000000-0005-0000-0000-000087050000}"/>
    <cellStyle name="Normal 25 2" xfId="1415" xr:uid="{00000000-0005-0000-0000-000088050000}"/>
    <cellStyle name="Normal 25 3" xfId="1416" xr:uid="{00000000-0005-0000-0000-000089050000}"/>
    <cellStyle name="Normal 26" xfId="1417" xr:uid="{00000000-0005-0000-0000-00008A050000}"/>
    <cellStyle name="Normal 26 2" xfId="1418" xr:uid="{00000000-0005-0000-0000-00008B050000}"/>
    <cellStyle name="Normal 26 3" xfId="1419" xr:uid="{00000000-0005-0000-0000-00008C050000}"/>
    <cellStyle name="Normal 27" xfId="1420" xr:uid="{00000000-0005-0000-0000-00008D050000}"/>
    <cellStyle name="Normal 27 2" xfId="1421" xr:uid="{00000000-0005-0000-0000-00008E050000}"/>
    <cellStyle name="Normal 27 3" xfId="1422" xr:uid="{00000000-0005-0000-0000-00008F050000}"/>
    <cellStyle name="Normal 28" xfId="1423" xr:uid="{00000000-0005-0000-0000-000090050000}"/>
    <cellStyle name="Normal 28 2" xfId="1424" xr:uid="{00000000-0005-0000-0000-000091050000}"/>
    <cellStyle name="Normal 28 3" xfId="1425" xr:uid="{00000000-0005-0000-0000-000092050000}"/>
    <cellStyle name="Normal 29" xfId="1426" xr:uid="{00000000-0005-0000-0000-000093050000}"/>
    <cellStyle name="Normal 29 2" xfId="1427" xr:uid="{00000000-0005-0000-0000-000094050000}"/>
    <cellStyle name="Normal 29 3" xfId="1428" xr:uid="{00000000-0005-0000-0000-000095050000}"/>
    <cellStyle name="Normal 3" xfId="1429" xr:uid="{00000000-0005-0000-0000-000096050000}"/>
    <cellStyle name="Normal 3 10" xfId="1430" xr:uid="{00000000-0005-0000-0000-000097050000}"/>
    <cellStyle name="Normal 3 11" xfId="1431" xr:uid="{00000000-0005-0000-0000-000098050000}"/>
    <cellStyle name="Normal 3 2" xfId="1432" xr:uid="{00000000-0005-0000-0000-000099050000}"/>
    <cellStyle name="Normal 3 2 2" xfId="1433" xr:uid="{00000000-0005-0000-0000-00009A050000}"/>
    <cellStyle name="Normal 3 2 2 2" xfId="1434" xr:uid="{00000000-0005-0000-0000-00009B050000}"/>
    <cellStyle name="Normal 3 2 2 3" xfId="1435" xr:uid="{00000000-0005-0000-0000-00009C050000}"/>
    <cellStyle name="Normal 3 2 3" xfId="1436" xr:uid="{00000000-0005-0000-0000-00009D050000}"/>
    <cellStyle name="Normal 3 2 4" xfId="1437" xr:uid="{00000000-0005-0000-0000-00009E050000}"/>
    <cellStyle name="Normal 3 3" xfId="1438" xr:uid="{00000000-0005-0000-0000-00009F050000}"/>
    <cellStyle name="Normal 3 3 2" xfId="1439" xr:uid="{00000000-0005-0000-0000-0000A0050000}"/>
    <cellStyle name="Normal 3 4" xfId="1440" xr:uid="{00000000-0005-0000-0000-0000A1050000}"/>
    <cellStyle name="Normal 3 4 2" xfId="1441" xr:uid="{00000000-0005-0000-0000-0000A2050000}"/>
    <cellStyle name="Normal 3 4 3" xfId="1442" xr:uid="{00000000-0005-0000-0000-0000A3050000}"/>
    <cellStyle name="Normal 3 5" xfId="1443" xr:uid="{00000000-0005-0000-0000-0000A4050000}"/>
    <cellStyle name="Normal 3 6" xfId="1444" xr:uid="{00000000-0005-0000-0000-0000A5050000}"/>
    <cellStyle name="Normal 3 7" xfId="1445" xr:uid="{00000000-0005-0000-0000-0000A6050000}"/>
    <cellStyle name="Normal 3 8" xfId="1446" xr:uid="{00000000-0005-0000-0000-0000A7050000}"/>
    <cellStyle name="Normal 3 9" xfId="1447" xr:uid="{00000000-0005-0000-0000-0000A8050000}"/>
    <cellStyle name="Normal 3_Cierre GIJA" xfId="1448" xr:uid="{00000000-0005-0000-0000-0000A9050000}"/>
    <cellStyle name="Normal 30" xfId="1449" xr:uid="{00000000-0005-0000-0000-0000AA050000}"/>
    <cellStyle name="Normal 30 2" xfId="1450" xr:uid="{00000000-0005-0000-0000-0000AB050000}"/>
    <cellStyle name="Normal 31" xfId="1451" xr:uid="{00000000-0005-0000-0000-0000AC050000}"/>
    <cellStyle name="Normal 31 2" xfId="1452" xr:uid="{00000000-0005-0000-0000-0000AD050000}"/>
    <cellStyle name="Normal 31 3" xfId="1453" xr:uid="{00000000-0005-0000-0000-0000AE050000}"/>
    <cellStyle name="Normal 32" xfId="1454" xr:uid="{00000000-0005-0000-0000-0000AF050000}"/>
    <cellStyle name="Normal 32 2" xfId="1455" xr:uid="{00000000-0005-0000-0000-0000B0050000}"/>
    <cellStyle name="Normal 32 3" xfId="1456" xr:uid="{00000000-0005-0000-0000-0000B1050000}"/>
    <cellStyle name="Normal 33" xfId="1457" xr:uid="{00000000-0005-0000-0000-0000B2050000}"/>
    <cellStyle name="Normal 33 2" xfId="1458" xr:uid="{00000000-0005-0000-0000-0000B3050000}"/>
    <cellStyle name="Normal 33 3" xfId="1459" xr:uid="{00000000-0005-0000-0000-0000B4050000}"/>
    <cellStyle name="Normal 34" xfId="1460" xr:uid="{00000000-0005-0000-0000-0000B5050000}"/>
    <cellStyle name="Normal 34 2" xfId="1461" xr:uid="{00000000-0005-0000-0000-0000B6050000}"/>
    <cellStyle name="Normal 34 3" xfId="1462" xr:uid="{00000000-0005-0000-0000-0000B7050000}"/>
    <cellStyle name="Normal 35" xfId="1463" xr:uid="{00000000-0005-0000-0000-0000B8050000}"/>
    <cellStyle name="Normal 35 2" xfId="1464" xr:uid="{00000000-0005-0000-0000-0000B9050000}"/>
    <cellStyle name="Normal 36" xfId="1465" xr:uid="{00000000-0005-0000-0000-0000BA050000}"/>
    <cellStyle name="Normal 36 2" xfId="1466" xr:uid="{00000000-0005-0000-0000-0000BB050000}"/>
    <cellStyle name="Normal 37" xfId="1467" xr:uid="{00000000-0005-0000-0000-0000BC050000}"/>
    <cellStyle name="Normal 37 2" xfId="1468" xr:uid="{00000000-0005-0000-0000-0000BD050000}"/>
    <cellStyle name="Normal 38" xfId="1469" xr:uid="{00000000-0005-0000-0000-0000BE050000}"/>
    <cellStyle name="Normal 38 2" xfId="1470" xr:uid="{00000000-0005-0000-0000-0000BF050000}"/>
    <cellStyle name="Normal 39" xfId="1471" xr:uid="{00000000-0005-0000-0000-0000C0050000}"/>
    <cellStyle name="Normal 39 2" xfId="1472" xr:uid="{00000000-0005-0000-0000-0000C1050000}"/>
    <cellStyle name="Normal 4" xfId="1473" xr:uid="{00000000-0005-0000-0000-0000C2050000}"/>
    <cellStyle name="Normal 4 2" xfId="1474" xr:uid="{00000000-0005-0000-0000-0000C3050000}"/>
    <cellStyle name="Normal 4 2 2" xfId="1475" xr:uid="{00000000-0005-0000-0000-0000C4050000}"/>
    <cellStyle name="Normal 4 2 2 2" xfId="1476" xr:uid="{00000000-0005-0000-0000-0000C5050000}"/>
    <cellStyle name="Normal 4 2 3" xfId="1477" xr:uid="{00000000-0005-0000-0000-0000C6050000}"/>
    <cellStyle name="Normal 4 3" xfId="1478" xr:uid="{00000000-0005-0000-0000-0000C7050000}"/>
    <cellStyle name="Normal 4 3 2" xfId="1479" xr:uid="{00000000-0005-0000-0000-0000C8050000}"/>
    <cellStyle name="Normal 4 4" xfId="1480" xr:uid="{00000000-0005-0000-0000-0000C9050000}"/>
    <cellStyle name="Normal 4 5" xfId="1481" xr:uid="{00000000-0005-0000-0000-0000CA050000}"/>
    <cellStyle name="Normal 4 6" xfId="1482" xr:uid="{00000000-0005-0000-0000-0000CB050000}"/>
    <cellStyle name="Normal 4 7" xfId="1483" xr:uid="{00000000-0005-0000-0000-0000CC050000}"/>
    <cellStyle name="Normal 4 8" xfId="1484" xr:uid="{00000000-0005-0000-0000-0000CD050000}"/>
    <cellStyle name="Normal 40" xfId="1485" xr:uid="{00000000-0005-0000-0000-0000CE050000}"/>
    <cellStyle name="Normal 40 2" xfId="1486" xr:uid="{00000000-0005-0000-0000-0000CF050000}"/>
    <cellStyle name="Normal 41" xfId="1487" xr:uid="{00000000-0005-0000-0000-0000D0050000}"/>
    <cellStyle name="Normal 41 2" xfId="1488" xr:uid="{00000000-0005-0000-0000-0000D1050000}"/>
    <cellStyle name="Normal 42" xfId="1489" xr:uid="{00000000-0005-0000-0000-0000D2050000}"/>
    <cellStyle name="Normal 42 2" xfId="1490" xr:uid="{00000000-0005-0000-0000-0000D3050000}"/>
    <cellStyle name="Normal 43" xfId="1491" xr:uid="{00000000-0005-0000-0000-0000D4050000}"/>
    <cellStyle name="Normal 43 2" xfId="1492" xr:uid="{00000000-0005-0000-0000-0000D5050000}"/>
    <cellStyle name="Normal 44" xfId="1493" xr:uid="{00000000-0005-0000-0000-0000D6050000}"/>
    <cellStyle name="Normal 44 2" xfId="1494" xr:uid="{00000000-0005-0000-0000-0000D7050000}"/>
    <cellStyle name="Normal 45" xfId="1495" xr:uid="{00000000-0005-0000-0000-0000D8050000}"/>
    <cellStyle name="Normal 45 2" xfId="1496" xr:uid="{00000000-0005-0000-0000-0000D9050000}"/>
    <cellStyle name="Normal 46" xfId="1497" xr:uid="{00000000-0005-0000-0000-0000DA050000}"/>
    <cellStyle name="Normal 46 2" xfId="1498" xr:uid="{00000000-0005-0000-0000-0000DB050000}"/>
    <cellStyle name="Normal 47" xfId="1499" xr:uid="{00000000-0005-0000-0000-0000DC050000}"/>
    <cellStyle name="Normal 47 2" xfId="1500" xr:uid="{00000000-0005-0000-0000-0000DD050000}"/>
    <cellStyle name="Normal 48" xfId="1501" xr:uid="{00000000-0005-0000-0000-0000DE050000}"/>
    <cellStyle name="Normal 48 2" xfId="1502" xr:uid="{00000000-0005-0000-0000-0000DF050000}"/>
    <cellStyle name="Normal 49" xfId="1503" xr:uid="{00000000-0005-0000-0000-0000E0050000}"/>
    <cellStyle name="Normal 49 2" xfId="1504" xr:uid="{00000000-0005-0000-0000-0000E1050000}"/>
    <cellStyle name="Normal 5" xfId="1505" xr:uid="{00000000-0005-0000-0000-0000E2050000}"/>
    <cellStyle name="Normal 5 10" xfId="1506" xr:uid="{00000000-0005-0000-0000-0000E3050000}"/>
    <cellStyle name="Normal 5 2" xfId="1507" xr:uid="{00000000-0005-0000-0000-0000E4050000}"/>
    <cellStyle name="Normal 5 2 2" xfId="1508" xr:uid="{00000000-0005-0000-0000-0000E5050000}"/>
    <cellStyle name="Normal 5 3" xfId="1509" xr:uid="{00000000-0005-0000-0000-0000E6050000}"/>
    <cellStyle name="Normal 5 3 2" xfId="1510" xr:uid="{00000000-0005-0000-0000-0000E7050000}"/>
    <cellStyle name="Normal 5 4" xfId="1511" xr:uid="{00000000-0005-0000-0000-0000E8050000}"/>
    <cellStyle name="Normal 5 5" xfId="1512" xr:uid="{00000000-0005-0000-0000-0000E9050000}"/>
    <cellStyle name="Normal 5 5 2" xfId="1513" xr:uid="{00000000-0005-0000-0000-0000EA050000}"/>
    <cellStyle name="Normal 5 6" xfId="1514" xr:uid="{00000000-0005-0000-0000-0000EB050000}"/>
    <cellStyle name="Normal 5 6 2" xfId="1515" xr:uid="{00000000-0005-0000-0000-0000EC050000}"/>
    <cellStyle name="Normal 5 7" xfId="1516" xr:uid="{00000000-0005-0000-0000-0000ED050000}"/>
    <cellStyle name="Normal 5 8" xfId="1517" xr:uid="{00000000-0005-0000-0000-0000EE050000}"/>
    <cellStyle name="Normal 5 9" xfId="1518" xr:uid="{00000000-0005-0000-0000-0000EF050000}"/>
    <cellStyle name="Normal 50" xfId="1519" xr:uid="{00000000-0005-0000-0000-0000F0050000}"/>
    <cellStyle name="Normal 50 2" xfId="1520" xr:uid="{00000000-0005-0000-0000-0000F1050000}"/>
    <cellStyle name="Normal 51" xfId="1521" xr:uid="{00000000-0005-0000-0000-0000F2050000}"/>
    <cellStyle name="Normal 51 2" xfId="1522" xr:uid="{00000000-0005-0000-0000-0000F3050000}"/>
    <cellStyle name="Normal 52" xfId="1523" xr:uid="{00000000-0005-0000-0000-0000F4050000}"/>
    <cellStyle name="Normal 52 2" xfId="1524" xr:uid="{00000000-0005-0000-0000-0000F5050000}"/>
    <cellStyle name="Normal 53" xfId="1525" xr:uid="{00000000-0005-0000-0000-0000F6050000}"/>
    <cellStyle name="Normal 54" xfId="1526" xr:uid="{00000000-0005-0000-0000-0000F7050000}"/>
    <cellStyle name="Normal 55" xfId="1527" xr:uid="{00000000-0005-0000-0000-0000F8050000}"/>
    <cellStyle name="Normal 56" xfId="1528" xr:uid="{00000000-0005-0000-0000-0000F9050000}"/>
    <cellStyle name="Normal 57" xfId="1529" xr:uid="{00000000-0005-0000-0000-0000FA050000}"/>
    <cellStyle name="Normal 57 2" xfId="1530" xr:uid="{00000000-0005-0000-0000-0000FB050000}"/>
    <cellStyle name="Normal 57 2 2" xfId="1531" xr:uid="{00000000-0005-0000-0000-0000FC050000}"/>
    <cellStyle name="Normal 57 3" xfId="1532" xr:uid="{00000000-0005-0000-0000-0000FD050000}"/>
    <cellStyle name="Normal 57 3 2" xfId="1533" xr:uid="{00000000-0005-0000-0000-0000FE050000}"/>
    <cellStyle name="Normal 57 4" xfId="1534" xr:uid="{00000000-0005-0000-0000-0000FF050000}"/>
    <cellStyle name="Normal 57 5" xfId="1535" xr:uid="{00000000-0005-0000-0000-000000060000}"/>
    <cellStyle name="Normal 57 6" xfId="1536" xr:uid="{00000000-0005-0000-0000-000001060000}"/>
    <cellStyle name="Normal 58" xfId="1537" xr:uid="{00000000-0005-0000-0000-000002060000}"/>
    <cellStyle name="Normal 58 2" xfId="1538" xr:uid="{00000000-0005-0000-0000-000003060000}"/>
    <cellStyle name="Normal 58 2 2" xfId="1539" xr:uid="{00000000-0005-0000-0000-000004060000}"/>
    <cellStyle name="Normal 58 3" xfId="1540" xr:uid="{00000000-0005-0000-0000-000005060000}"/>
    <cellStyle name="Normal 58 3 2" xfId="1541" xr:uid="{00000000-0005-0000-0000-000006060000}"/>
    <cellStyle name="Normal 58 4" xfId="1542" xr:uid="{00000000-0005-0000-0000-000007060000}"/>
    <cellStyle name="Normal 58 5" xfId="1543" xr:uid="{00000000-0005-0000-0000-000008060000}"/>
    <cellStyle name="Normal 58 6" xfId="1544" xr:uid="{00000000-0005-0000-0000-000009060000}"/>
    <cellStyle name="Normal 59" xfId="1545" xr:uid="{00000000-0005-0000-0000-00000A060000}"/>
    <cellStyle name="Normal 59 2" xfId="1546" xr:uid="{00000000-0005-0000-0000-00000B060000}"/>
    <cellStyle name="Normal 59 3" xfId="1547" xr:uid="{00000000-0005-0000-0000-00000C060000}"/>
    <cellStyle name="Normal 59 4" xfId="1548" xr:uid="{00000000-0005-0000-0000-00000D060000}"/>
    <cellStyle name="Normal 6" xfId="1549" xr:uid="{00000000-0005-0000-0000-00000E060000}"/>
    <cellStyle name="Normal 6 2" xfId="1550" xr:uid="{00000000-0005-0000-0000-00000F060000}"/>
    <cellStyle name="Normal 6 2 2" xfId="1551" xr:uid="{00000000-0005-0000-0000-000010060000}"/>
    <cellStyle name="Normal 6 3" xfId="1552" xr:uid="{00000000-0005-0000-0000-000011060000}"/>
    <cellStyle name="Normal 6 4" xfId="1553" xr:uid="{00000000-0005-0000-0000-000012060000}"/>
    <cellStyle name="Normal 6 5" xfId="1554" xr:uid="{00000000-0005-0000-0000-000013060000}"/>
    <cellStyle name="Normal 6 6" xfId="1555" xr:uid="{00000000-0005-0000-0000-000014060000}"/>
    <cellStyle name="Normal 6 7" xfId="1556" xr:uid="{00000000-0005-0000-0000-000015060000}"/>
    <cellStyle name="Normal 6 8" xfId="1557" xr:uid="{00000000-0005-0000-0000-000016060000}"/>
    <cellStyle name="Normal 6 9" xfId="1558" xr:uid="{00000000-0005-0000-0000-000017060000}"/>
    <cellStyle name="Normal 60" xfId="1559" xr:uid="{00000000-0005-0000-0000-000018060000}"/>
    <cellStyle name="Normal 60 2" xfId="1560" xr:uid="{00000000-0005-0000-0000-000019060000}"/>
    <cellStyle name="Normal 60 3" xfId="1561" xr:uid="{00000000-0005-0000-0000-00001A060000}"/>
    <cellStyle name="Normal 60 4" xfId="1562" xr:uid="{00000000-0005-0000-0000-00001B060000}"/>
    <cellStyle name="Normal 61" xfId="1563" xr:uid="{00000000-0005-0000-0000-00001C060000}"/>
    <cellStyle name="Normal 61 2" xfId="1564" xr:uid="{00000000-0005-0000-0000-00001D060000}"/>
    <cellStyle name="Normal 61 3" xfId="1565" xr:uid="{00000000-0005-0000-0000-00001E060000}"/>
    <cellStyle name="Normal 61 4" xfId="1566" xr:uid="{00000000-0005-0000-0000-00001F060000}"/>
    <cellStyle name="Normal 62" xfId="1567" xr:uid="{00000000-0005-0000-0000-000020060000}"/>
    <cellStyle name="Normal 62 2" xfId="1568" xr:uid="{00000000-0005-0000-0000-000021060000}"/>
    <cellStyle name="Normal 62 3" xfId="1569" xr:uid="{00000000-0005-0000-0000-000022060000}"/>
    <cellStyle name="Normal 62 4" xfId="1570" xr:uid="{00000000-0005-0000-0000-000023060000}"/>
    <cellStyle name="Normal 63" xfId="1571" xr:uid="{00000000-0005-0000-0000-000024060000}"/>
    <cellStyle name="Normal 63 2" xfId="1572" xr:uid="{00000000-0005-0000-0000-000025060000}"/>
    <cellStyle name="Normal 63 3" xfId="1573" xr:uid="{00000000-0005-0000-0000-000026060000}"/>
    <cellStyle name="Normal 63 4" xfId="1574" xr:uid="{00000000-0005-0000-0000-000027060000}"/>
    <cellStyle name="Normal 64" xfId="1575" xr:uid="{00000000-0005-0000-0000-000028060000}"/>
    <cellStyle name="Normal 64 2" xfId="1576" xr:uid="{00000000-0005-0000-0000-000029060000}"/>
    <cellStyle name="Normal 64 3" xfId="1577" xr:uid="{00000000-0005-0000-0000-00002A060000}"/>
    <cellStyle name="Normal 65" xfId="1578" xr:uid="{00000000-0005-0000-0000-00002B060000}"/>
    <cellStyle name="Normal 65 2" xfId="1579" xr:uid="{00000000-0005-0000-0000-00002C060000}"/>
    <cellStyle name="Normal 66" xfId="1580" xr:uid="{00000000-0005-0000-0000-00002D060000}"/>
    <cellStyle name="Normal 66 2" xfId="1581" xr:uid="{00000000-0005-0000-0000-00002E060000}"/>
    <cellStyle name="Normal 67" xfId="1582" xr:uid="{00000000-0005-0000-0000-00002F060000}"/>
    <cellStyle name="Normal 68" xfId="1583" xr:uid="{00000000-0005-0000-0000-000030060000}"/>
    <cellStyle name="Normal 69" xfId="1584" xr:uid="{00000000-0005-0000-0000-000031060000}"/>
    <cellStyle name="Normal 7" xfId="1585" xr:uid="{00000000-0005-0000-0000-000032060000}"/>
    <cellStyle name="Normal 7 2" xfId="1586" xr:uid="{00000000-0005-0000-0000-000033060000}"/>
    <cellStyle name="Normal 7 3" xfId="1587" xr:uid="{00000000-0005-0000-0000-000034060000}"/>
    <cellStyle name="Normal 7 3 2" xfId="1588" xr:uid="{00000000-0005-0000-0000-000035060000}"/>
    <cellStyle name="Normal 7 4" xfId="1589" xr:uid="{00000000-0005-0000-0000-000036060000}"/>
    <cellStyle name="Normal 7 5" xfId="1590" xr:uid="{00000000-0005-0000-0000-000037060000}"/>
    <cellStyle name="Normal 7 6" xfId="1591" xr:uid="{00000000-0005-0000-0000-000038060000}"/>
    <cellStyle name="Normal 70" xfId="1592" xr:uid="{00000000-0005-0000-0000-000039060000}"/>
    <cellStyle name="Normal 71" xfId="1593" xr:uid="{00000000-0005-0000-0000-00003A060000}"/>
    <cellStyle name="Normal 72" xfId="1594" xr:uid="{00000000-0005-0000-0000-00003B060000}"/>
    <cellStyle name="Normal 73" xfId="1595" xr:uid="{00000000-0005-0000-0000-00003C060000}"/>
    <cellStyle name="Normal 74" xfId="1596" xr:uid="{00000000-0005-0000-0000-00003D060000}"/>
    <cellStyle name="Normal 75" xfId="1597" xr:uid="{00000000-0005-0000-0000-00003E060000}"/>
    <cellStyle name="Normal 76" xfId="1598" xr:uid="{00000000-0005-0000-0000-00003F060000}"/>
    <cellStyle name="Normal 77" xfId="1599" xr:uid="{00000000-0005-0000-0000-000040060000}"/>
    <cellStyle name="Normal 78" xfId="1600" xr:uid="{00000000-0005-0000-0000-000041060000}"/>
    <cellStyle name="Normal 79" xfId="1601" xr:uid="{00000000-0005-0000-0000-000042060000}"/>
    <cellStyle name="Normal 8" xfId="1602" xr:uid="{00000000-0005-0000-0000-000043060000}"/>
    <cellStyle name="Normal 8 2" xfId="1603" xr:uid="{00000000-0005-0000-0000-000044060000}"/>
    <cellStyle name="Normal 8 2 2" xfId="1604" xr:uid="{00000000-0005-0000-0000-000045060000}"/>
    <cellStyle name="Normal 8 3" xfId="1605" xr:uid="{00000000-0005-0000-0000-000046060000}"/>
    <cellStyle name="Normal 8 4" xfId="1606" xr:uid="{00000000-0005-0000-0000-000047060000}"/>
    <cellStyle name="Normal 8 5" xfId="1607" xr:uid="{00000000-0005-0000-0000-000048060000}"/>
    <cellStyle name="Normal 8 6" xfId="1608" xr:uid="{00000000-0005-0000-0000-000049060000}"/>
    <cellStyle name="Normal 80" xfId="1609" xr:uid="{00000000-0005-0000-0000-00004A060000}"/>
    <cellStyle name="Normal 81" xfId="1610" xr:uid="{00000000-0005-0000-0000-00004B060000}"/>
    <cellStyle name="Normal 82" xfId="1611" xr:uid="{00000000-0005-0000-0000-00004C060000}"/>
    <cellStyle name="Normal 83" xfId="1612" xr:uid="{00000000-0005-0000-0000-00004D060000}"/>
    <cellStyle name="Normal 84" xfId="1613" xr:uid="{00000000-0005-0000-0000-00004E060000}"/>
    <cellStyle name="Normal 86" xfId="1614" xr:uid="{00000000-0005-0000-0000-00004F060000}"/>
    <cellStyle name="Normal 9" xfId="1615" xr:uid="{00000000-0005-0000-0000-000050060000}"/>
    <cellStyle name="Normal 9 2" xfId="1616" xr:uid="{00000000-0005-0000-0000-000051060000}"/>
    <cellStyle name="Normal 9 3" xfId="1617" xr:uid="{00000000-0005-0000-0000-000052060000}"/>
    <cellStyle name="Normal 9 4" xfId="1618" xr:uid="{00000000-0005-0000-0000-000053060000}"/>
    <cellStyle name="Normal 9 4 2" xfId="1619" xr:uid="{00000000-0005-0000-0000-000054060000}"/>
    <cellStyle name="Normal 9 4 3" xfId="1620" xr:uid="{00000000-0005-0000-0000-000055060000}"/>
    <cellStyle name="Normal 9 5" xfId="1621" xr:uid="{00000000-0005-0000-0000-000056060000}"/>
    <cellStyle name="Normal 9 6" xfId="1622" xr:uid="{00000000-0005-0000-0000-000057060000}"/>
    <cellStyle name="Notas 10" xfId="1623" xr:uid="{00000000-0005-0000-0000-000058060000}"/>
    <cellStyle name="Notas 10 2" xfId="1624" xr:uid="{00000000-0005-0000-0000-000059060000}"/>
    <cellStyle name="Notas 10 2 2" xfId="1625" xr:uid="{00000000-0005-0000-0000-00005A060000}"/>
    <cellStyle name="Notas 10 2 2 2" xfId="1626" xr:uid="{00000000-0005-0000-0000-00005B060000}"/>
    <cellStyle name="Notas 10 3" xfId="1627" xr:uid="{00000000-0005-0000-0000-00005C060000}"/>
    <cellStyle name="Notas 10 3 2" xfId="1628" xr:uid="{00000000-0005-0000-0000-00005D060000}"/>
    <cellStyle name="Notas 10 3 2 2" xfId="1629" xr:uid="{00000000-0005-0000-0000-00005E060000}"/>
    <cellStyle name="Notas 10 4" xfId="1630" xr:uid="{00000000-0005-0000-0000-00005F060000}"/>
    <cellStyle name="Notas 10 4 2" xfId="1631" xr:uid="{00000000-0005-0000-0000-000060060000}"/>
    <cellStyle name="Notas 11" xfId="1632" xr:uid="{00000000-0005-0000-0000-000061060000}"/>
    <cellStyle name="Notas 11 2" xfId="1633" xr:uid="{00000000-0005-0000-0000-000062060000}"/>
    <cellStyle name="Notas 11 2 2" xfId="1634" xr:uid="{00000000-0005-0000-0000-000063060000}"/>
    <cellStyle name="Notas 11 2 2 2" xfId="1635" xr:uid="{00000000-0005-0000-0000-000064060000}"/>
    <cellStyle name="Notas 11 3" xfId="1636" xr:uid="{00000000-0005-0000-0000-000065060000}"/>
    <cellStyle name="Notas 11 3 2" xfId="1637" xr:uid="{00000000-0005-0000-0000-000066060000}"/>
    <cellStyle name="Notas 11 3 2 2" xfId="1638" xr:uid="{00000000-0005-0000-0000-000067060000}"/>
    <cellStyle name="Notas 11 4" xfId="1639" xr:uid="{00000000-0005-0000-0000-000068060000}"/>
    <cellStyle name="Notas 11 4 2" xfId="1640" xr:uid="{00000000-0005-0000-0000-000069060000}"/>
    <cellStyle name="Notas 12" xfId="1641" xr:uid="{00000000-0005-0000-0000-00006A060000}"/>
    <cellStyle name="Notas 12 2" xfId="1642" xr:uid="{00000000-0005-0000-0000-00006B060000}"/>
    <cellStyle name="Notas 12 2 2" xfId="1643" xr:uid="{00000000-0005-0000-0000-00006C060000}"/>
    <cellStyle name="Notas 12 2 2 2" xfId="1644" xr:uid="{00000000-0005-0000-0000-00006D060000}"/>
    <cellStyle name="Notas 12 3" xfId="1645" xr:uid="{00000000-0005-0000-0000-00006E060000}"/>
    <cellStyle name="Notas 12 3 2" xfId="1646" xr:uid="{00000000-0005-0000-0000-00006F060000}"/>
    <cellStyle name="Notas 12 3 2 2" xfId="1647" xr:uid="{00000000-0005-0000-0000-000070060000}"/>
    <cellStyle name="Notas 12 4" xfId="1648" xr:uid="{00000000-0005-0000-0000-000071060000}"/>
    <cellStyle name="Notas 12 4 2" xfId="1649" xr:uid="{00000000-0005-0000-0000-000072060000}"/>
    <cellStyle name="Notas 13" xfId="1650" xr:uid="{00000000-0005-0000-0000-000073060000}"/>
    <cellStyle name="Notas 13 2" xfId="1651" xr:uid="{00000000-0005-0000-0000-000074060000}"/>
    <cellStyle name="Notas 13 2 2" xfId="1652" xr:uid="{00000000-0005-0000-0000-000075060000}"/>
    <cellStyle name="Notas 13 2 2 2" xfId="1653" xr:uid="{00000000-0005-0000-0000-000076060000}"/>
    <cellStyle name="Notas 13 3" xfId="1654" xr:uid="{00000000-0005-0000-0000-000077060000}"/>
    <cellStyle name="Notas 13 3 2" xfId="1655" xr:uid="{00000000-0005-0000-0000-000078060000}"/>
    <cellStyle name="Notas 13 3 2 2" xfId="1656" xr:uid="{00000000-0005-0000-0000-000079060000}"/>
    <cellStyle name="Notas 13 4" xfId="1657" xr:uid="{00000000-0005-0000-0000-00007A060000}"/>
    <cellStyle name="Notas 13 4 2" xfId="1658" xr:uid="{00000000-0005-0000-0000-00007B060000}"/>
    <cellStyle name="Notas 14" xfId="1659" xr:uid="{00000000-0005-0000-0000-00007C060000}"/>
    <cellStyle name="Notas 14 2" xfId="1660" xr:uid="{00000000-0005-0000-0000-00007D060000}"/>
    <cellStyle name="Notas 14 2 2" xfId="1661" xr:uid="{00000000-0005-0000-0000-00007E060000}"/>
    <cellStyle name="Notas 15" xfId="1662" xr:uid="{00000000-0005-0000-0000-00007F060000}"/>
    <cellStyle name="Notas 15 2" xfId="1663" xr:uid="{00000000-0005-0000-0000-000080060000}"/>
    <cellStyle name="Notas 15 2 2" xfId="1664" xr:uid="{00000000-0005-0000-0000-000081060000}"/>
    <cellStyle name="Notas 16" xfId="1665" xr:uid="{00000000-0005-0000-0000-000082060000}"/>
    <cellStyle name="Notas 16 2" xfId="1666" xr:uid="{00000000-0005-0000-0000-000083060000}"/>
    <cellStyle name="Notas 16 2 2" xfId="1667" xr:uid="{00000000-0005-0000-0000-000084060000}"/>
    <cellStyle name="Notas 17" xfId="1668" xr:uid="{00000000-0005-0000-0000-000085060000}"/>
    <cellStyle name="Notas 17 2" xfId="1669" xr:uid="{00000000-0005-0000-0000-000086060000}"/>
    <cellStyle name="Notas 17 2 2" xfId="1670" xr:uid="{00000000-0005-0000-0000-000087060000}"/>
    <cellStyle name="Notas 18" xfId="1671" xr:uid="{00000000-0005-0000-0000-000088060000}"/>
    <cellStyle name="Notas 18 2" xfId="1672" xr:uid="{00000000-0005-0000-0000-000089060000}"/>
    <cellStyle name="Notas 18 2 2" xfId="1673" xr:uid="{00000000-0005-0000-0000-00008A060000}"/>
    <cellStyle name="Notas 19" xfId="1674" xr:uid="{00000000-0005-0000-0000-00008B060000}"/>
    <cellStyle name="Notas 19 2" xfId="1675" xr:uid="{00000000-0005-0000-0000-00008C060000}"/>
    <cellStyle name="Notas 19 2 2" xfId="1676" xr:uid="{00000000-0005-0000-0000-00008D060000}"/>
    <cellStyle name="Notas 2" xfId="1677" xr:uid="{00000000-0005-0000-0000-00008E060000}"/>
    <cellStyle name="Notas 2 10" xfId="1678" xr:uid="{00000000-0005-0000-0000-00008F060000}"/>
    <cellStyle name="Notas 2 2" xfId="1679" xr:uid="{00000000-0005-0000-0000-000090060000}"/>
    <cellStyle name="Notas 2 2 2" xfId="1680" xr:uid="{00000000-0005-0000-0000-000091060000}"/>
    <cellStyle name="Notas 2 2 2 2" xfId="1681" xr:uid="{00000000-0005-0000-0000-000092060000}"/>
    <cellStyle name="Notas 2 2 3" xfId="1682" xr:uid="{00000000-0005-0000-0000-000093060000}"/>
    <cellStyle name="Notas 2 2 3 2" xfId="1683" xr:uid="{00000000-0005-0000-0000-000094060000}"/>
    <cellStyle name="Notas 2 2 3 2 2" xfId="1684" xr:uid="{00000000-0005-0000-0000-000095060000}"/>
    <cellStyle name="Notas 2 2 4" xfId="1685" xr:uid="{00000000-0005-0000-0000-000096060000}"/>
    <cellStyle name="Notas 2 2 4 2" xfId="1686" xr:uid="{00000000-0005-0000-0000-000097060000}"/>
    <cellStyle name="Notas 2 2 5" xfId="1687" xr:uid="{00000000-0005-0000-0000-000098060000}"/>
    <cellStyle name="Notas 2 3" xfId="1688" xr:uid="{00000000-0005-0000-0000-000099060000}"/>
    <cellStyle name="Notas 2 3 2" xfId="1689" xr:uid="{00000000-0005-0000-0000-00009A060000}"/>
    <cellStyle name="Notas 2 3 2 2" xfId="1690" xr:uid="{00000000-0005-0000-0000-00009B060000}"/>
    <cellStyle name="Notas 2 4" xfId="1691" xr:uid="{00000000-0005-0000-0000-00009C060000}"/>
    <cellStyle name="Notas 2 5" xfId="1692" xr:uid="{00000000-0005-0000-0000-00009D060000}"/>
    <cellStyle name="Notas 2 5 2" xfId="1693" xr:uid="{00000000-0005-0000-0000-00009E060000}"/>
    <cellStyle name="Notas 2 5 2 2" xfId="1694" xr:uid="{00000000-0005-0000-0000-00009F060000}"/>
    <cellStyle name="Notas 2 6" xfId="1695" xr:uid="{00000000-0005-0000-0000-0000A0060000}"/>
    <cellStyle name="Notas 2 6 2" xfId="1696" xr:uid="{00000000-0005-0000-0000-0000A1060000}"/>
    <cellStyle name="Notas 2 6 2 2" xfId="1697" xr:uid="{00000000-0005-0000-0000-0000A2060000}"/>
    <cellStyle name="Notas 2 7" xfId="1698" xr:uid="{00000000-0005-0000-0000-0000A3060000}"/>
    <cellStyle name="Notas 2 8" xfId="1699" xr:uid="{00000000-0005-0000-0000-0000A4060000}"/>
    <cellStyle name="Notas 2 9" xfId="1700" xr:uid="{00000000-0005-0000-0000-0000A5060000}"/>
    <cellStyle name="Notas 3" xfId="1701" xr:uid="{00000000-0005-0000-0000-0000A6060000}"/>
    <cellStyle name="Notas 3 2" xfId="1702" xr:uid="{00000000-0005-0000-0000-0000A7060000}"/>
    <cellStyle name="Notas 3 2 2" xfId="1703" xr:uid="{00000000-0005-0000-0000-0000A8060000}"/>
    <cellStyle name="Notas 3 2 2 2" xfId="1704" xr:uid="{00000000-0005-0000-0000-0000A9060000}"/>
    <cellStyle name="Notas 3 2 3" xfId="1705" xr:uid="{00000000-0005-0000-0000-0000AA060000}"/>
    <cellStyle name="Notas 3 2 3 2" xfId="1706" xr:uid="{00000000-0005-0000-0000-0000AB060000}"/>
    <cellStyle name="Notas 3 3" xfId="1707" xr:uid="{00000000-0005-0000-0000-0000AC060000}"/>
    <cellStyle name="Notas 3 3 2" xfId="1708" xr:uid="{00000000-0005-0000-0000-0000AD060000}"/>
    <cellStyle name="Notas 3 3 2 2" xfId="1709" xr:uid="{00000000-0005-0000-0000-0000AE060000}"/>
    <cellStyle name="Notas 3 4" xfId="1710" xr:uid="{00000000-0005-0000-0000-0000AF060000}"/>
    <cellStyle name="Notas 3 5" xfId="1711" xr:uid="{00000000-0005-0000-0000-0000B0060000}"/>
    <cellStyle name="Notas 3 5 2" xfId="1712" xr:uid="{00000000-0005-0000-0000-0000B1060000}"/>
    <cellStyle name="Notas 3 5 2 2" xfId="1713" xr:uid="{00000000-0005-0000-0000-0000B2060000}"/>
    <cellStyle name="Notas 3 6" xfId="1714" xr:uid="{00000000-0005-0000-0000-0000B3060000}"/>
    <cellStyle name="Notas 3 7" xfId="1715" xr:uid="{00000000-0005-0000-0000-0000B4060000}"/>
    <cellStyle name="Notas 4" xfId="1716" xr:uid="{00000000-0005-0000-0000-0000B5060000}"/>
    <cellStyle name="Notas 4 2" xfId="1717" xr:uid="{00000000-0005-0000-0000-0000B6060000}"/>
    <cellStyle name="Notas 4 2 2" xfId="1718" xr:uid="{00000000-0005-0000-0000-0000B7060000}"/>
    <cellStyle name="Notas 4 2 2 2" xfId="1719" xr:uid="{00000000-0005-0000-0000-0000B8060000}"/>
    <cellStyle name="Notas 4 3" xfId="1720" xr:uid="{00000000-0005-0000-0000-0000B9060000}"/>
    <cellStyle name="Notas 4 3 2" xfId="1721" xr:uid="{00000000-0005-0000-0000-0000BA060000}"/>
    <cellStyle name="Notas 4 3 2 2" xfId="1722" xr:uid="{00000000-0005-0000-0000-0000BB060000}"/>
    <cellStyle name="Notas 4 4" xfId="1723" xr:uid="{00000000-0005-0000-0000-0000BC060000}"/>
    <cellStyle name="Notas 4 4 2" xfId="1724" xr:uid="{00000000-0005-0000-0000-0000BD060000}"/>
    <cellStyle name="Notas 4 5" xfId="1725" xr:uid="{00000000-0005-0000-0000-0000BE060000}"/>
    <cellStyle name="Notas 5" xfId="1726" xr:uid="{00000000-0005-0000-0000-0000BF060000}"/>
    <cellStyle name="Notas 5 2" xfId="1727" xr:uid="{00000000-0005-0000-0000-0000C0060000}"/>
    <cellStyle name="Notas 5 2 2" xfId="1728" xr:uid="{00000000-0005-0000-0000-0000C1060000}"/>
    <cellStyle name="Notas 5 2 2 2" xfId="1729" xr:uid="{00000000-0005-0000-0000-0000C2060000}"/>
    <cellStyle name="Notas 5 3" xfId="1730" xr:uid="{00000000-0005-0000-0000-0000C3060000}"/>
    <cellStyle name="Notas 5 3 2" xfId="1731" xr:uid="{00000000-0005-0000-0000-0000C4060000}"/>
    <cellStyle name="Notas 5 3 2 2" xfId="1732" xr:uid="{00000000-0005-0000-0000-0000C5060000}"/>
    <cellStyle name="Notas 5 4" xfId="1733" xr:uid="{00000000-0005-0000-0000-0000C6060000}"/>
    <cellStyle name="Notas 5 4 2" xfId="1734" xr:uid="{00000000-0005-0000-0000-0000C7060000}"/>
    <cellStyle name="Notas 6" xfId="1735" xr:uid="{00000000-0005-0000-0000-0000C8060000}"/>
    <cellStyle name="Notas 6 2" xfId="1736" xr:uid="{00000000-0005-0000-0000-0000C9060000}"/>
    <cellStyle name="Notas 6 2 2" xfId="1737" xr:uid="{00000000-0005-0000-0000-0000CA060000}"/>
    <cellStyle name="Notas 6 2 2 2" xfId="1738" xr:uid="{00000000-0005-0000-0000-0000CB060000}"/>
    <cellStyle name="Notas 6 3" xfId="1739" xr:uid="{00000000-0005-0000-0000-0000CC060000}"/>
    <cellStyle name="Notas 6 3 2" xfId="1740" xr:uid="{00000000-0005-0000-0000-0000CD060000}"/>
    <cellStyle name="Notas 6 3 2 2" xfId="1741" xr:uid="{00000000-0005-0000-0000-0000CE060000}"/>
    <cellStyle name="Notas 6 4" xfId="1742" xr:uid="{00000000-0005-0000-0000-0000CF060000}"/>
    <cellStyle name="Notas 6 4 2" xfId="1743" xr:uid="{00000000-0005-0000-0000-0000D0060000}"/>
    <cellStyle name="Notas 7" xfId="1744" xr:uid="{00000000-0005-0000-0000-0000D1060000}"/>
    <cellStyle name="Notas 7 2" xfId="1745" xr:uid="{00000000-0005-0000-0000-0000D2060000}"/>
    <cellStyle name="Notas 7 2 2" xfId="1746" xr:uid="{00000000-0005-0000-0000-0000D3060000}"/>
    <cellStyle name="Notas 7 2 2 2" xfId="1747" xr:uid="{00000000-0005-0000-0000-0000D4060000}"/>
    <cellStyle name="Notas 7 3" xfId="1748" xr:uid="{00000000-0005-0000-0000-0000D5060000}"/>
    <cellStyle name="Notas 7 3 2" xfId="1749" xr:uid="{00000000-0005-0000-0000-0000D6060000}"/>
    <cellStyle name="Notas 7 3 2 2" xfId="1750" xr:uid="{00000000-0005-0000-0000-0000D7060000}"/>
    <cellStyle name="Notas 7 4" xfId="1751" xr:uid="{00000000-0005-0000-0000-0000D8060000}"/>
    <cellStyle name="Notas 7 4 2" xfId="1752" xr:uid="{00000000-0005-0000-0000-0000D9060000}"/>
    <cellStyle name="Notas 8" xfId="1753" xr:uid="{00000000-0005-0000-0000-0000DA060000}"/>
    <cellStyle name="Notas 8 2" xfId="1754" xr:uid="{00000000-0005-0000-0000-0000DB060000}"/>
    <cellStyle name="Notas 8 2 2" xfId="1755" xr:uid="{00000000-0005-0000-0000-0000DC060000}"/>
    <cellStyle name="Notas 8 2 2 2" xfId="1756" xr:uid="{00000000-0005-0000-0000-0000DD060000}"/>
    <cellStyle name="Notas 8 3" xfId="1757" xr:uid="{00000000-0005-0000-0000-0000DE060000}"/>
    <cellStyle name="Notas 8 3 2" xfId="1758" xr:uid="{00000000-0005-0000-0000-0000DF060000}"/>
    <cellStyle name="Notas 8 3 2 2" xfId="1759" xr:uid="{00000000-0005-0000-0000-0000E0060000}"/>
    <cellStyle name="Notas 8 4" xfId="1760" xr:uid="{00000000-0005-0000-0000-0000E1060000}"/>
    <cellStyle name="Notas 8 4 2" xfId="1761" xr:uid="{00000000-0005-0000-0000-0000E2060000}"/>
    <cellStyle name="Notas 9" xfId="1762" xr:uid="{00000000-0005-0000-0000-0000E3060000}"/>
    <cellStyle name="Notas 9 2" xfId="1763" xr:uid="{00000000-0005-0000-0000-0000E4060000}"/>
    <cellStyle name="Notas 9 2 2" xfId="1764" xr:uid="{00000000-0005-0000-0000-0000E5060000}"/>
    <cellStyle name="Notas 9 2 2 2" xfId="1765" xr:uid="{00000000-0005-0000-0000-0000E6060000}"/>
    <cellStyle name="Notas 9 3" xfId="1766" xr:uid="{00000000-0005-0000-0000-0000E7060000}"/>
    <cellStyle name="Notas 9 3 2" xfId="1767" xr:uid="{00000000-0005-0000-0000-0000E8060000}"/>
    <cellStyle name="Notas 9 3 2 2" xfId="1768" xr:uid="{00000000-0005-0000-0000-0000E9060000}"/>
    <cellStyle name="Notas 9 4" xfId="1769" xr:uid="{00000000-0005-0000-0000-0000EA060000}"/>
    <cellStyle name="Notas 9 4 2" xfId="1770" xr:uid="{00000000-0005-0000-0000-0000EB060000}"/>
    <cellStyle name="Note" xfId="1771" xr:uid="{00000000-0005-0000-0000-0000EC060000}"/>
    <cellStyle name="Note 2" xfId="1772" xr:uid="{00000000-0005-0000-0000-0000ED060000}"/>
    <cellStyle name="Note 2 2" xfId="1773" xr:uid="{00000000-0005-0000-0000-0000EE060000}"/>
    <cellStyle name="Note 2 2 2" xfId="1774" xr:uid="{00000000-0005-0000-0000-0000EF060000}"/>
    <cellStyle name="Note 2 2 2 2" xfId="1775" xr:uid="{00000000-0005-0000-0000-0000F0060000}"/>
    <cellStyle name="Note 2 3" xfId="1776" xr:uid="{00000000-0005-0000-0000-0000F1060000}"/>
    <cellStyle name="Note 2 3 2" xfId="1777" xr:uid="{00000000-0005-0000-0000-0000F2060000}"/>
    <cellStyle name="Note 3" xfId="1778" xr:uid="{00000000-0005-0000-0000-0000F3060000}"/>
    <cellStyle name="Note 3 2" xfId="1779" xr:uid="{00000000-0005-0000-0000-0000F4060000}"/>
    <cellStyle name="Note 3 2 2" xfId="1780" xr:uid="{00000000-0005-0000-0000-0000F5060000}"/>
    <cellStyle name="Note 4" xfId="1781" xr:uid="{00000000-0005-0000-0000-0000F6060000}"/>
    <cellStyle name="Note 4 2" xfId="1782" xr:uid="{00000000-0005-0000-0000-0000F7060000}"/>
    <cellStyle name="Note 4 2 2" xfId="1783" xr:uid="{00000000-0005-0000-0000-0000F8060000}"/>
    <cellStyle name="Note 5" xfId="1784" xr:uid="{00000000-0005-0000-0000-0000F9060000}"/>
    <cellStyle name="Note 5 2" xfId="1785" xr:uid="{00000000-0005-0000-0000-0000FA060000}"/>
    <cellStyle name="Note 5 2 2" xfId="1786" xr:uid="{00000000-0005-0000-0000-0000FB060000}"/>
    <cellStyle name="Note 6" xfId="1787" xr:uid="{00000000-0005-0000-0000-0000FC060000}"/>
    <cellStyle name="Note 6 2" xfId="1788" xr:uid="{00000000-0005-0000-0000-0000FD060000}"/>
    <cellStyle name="Note 6 2 2" xfId="1789" xr:uid="{00000000-0005-0000-0000-0000FE060000}"/>
    <cellStyle name="Note 6 2 2 2" xfId="1790" xr:uid="{00000000-0005-0000-0000-0000FF060000}"/>
    <cellStyle name="Note 6 3" xfId="1791" xr:uid="{00000000-0005-0000-0000-000000070000}"/>
    <cellStyle name="Note 6 3 2" xfId="1792" xr:uid="{00000000-0005-0000-0000-000001070000}"/>
    <cellStyle name="Note 6 4" xfId="1793" xr:uid="{00000000-0005-0000-0000-000002070000}"/>
    <cellStyle name="Note 7" xfId="1794" xr:uid="{00000000-0005-0000-0000-000003070000}"/>
    <cellStyle name="Note 7 2" xfId="1795" xr:uid="{00000000-0005-0000-0000-000004070000}"/>
    <cellStyle name="Note 7 2 2" xfId="1796" xr:uid="{00000000-0005-0000-0000-000005070000}"/>
    <cellStyle name="Note 8" xfId="1797" xr:uid="{00000000-0005-0000-0000-000006070000}"/>
    <cellStyle name="Note 8 2" xfId="1798" xr:uid="{00000000-0005-0000-0000-000007070000}"/>
    <cellStyle name="Note 9" xfId="1799" xr:uid="{00000000-0005-0000-0000-000008070000}"/>
    <cellStyle name="numero" xfId="1800" xr:uid="{00000000-0005-0000-0000-000009070000}"/>
    <cellStyle name="Numero (0)" xfId="1801" xr:uid="{00000000-0005-0000-0000-00000A070000}"/>
    <cellStyle name="Output" xfId="1802" xr:uid="{00000000-0005-0000-0000-00000B070000}"/>
    <cellStyle name="Output 2" xfId="1803" xr:uid="{00000000-0005-0000-0000-00000C070000}"/>
    <cellStyle name="Output 2 2" xfId="1804" xr:uid="{00000000-0005-0000-0000-00000D070000}"/>
    <cellStyle name="Output 2 2 2" xfId="1805" xr:uid="{00000000-0005-0000-0000-00000E070000}"/>
    <cellStyle name="Output 3" xfId="1806" xr:uid="{00000000-0005-0000-0000-00000F070000}"/>
    <cellStyle name="Output 3 2" xfId="1807" xr:uid="{00000000-0005-0000-0000-000010070000}"/>
    <cellStyle name="Output 4" xfId="1808" xr:uid="{00000000-0005-0000-0000-000011070000}"/>
    <cellStyle name="Porcentaje" xfId="1" builtinId="5"/>
    <cellStyle name="Porcentaje 2" xfId="1809" xr:uid="{00000000-0005-0000-0000-000013070000}"/>
    <cellStyle name="Porcentaje 2 2" xfId="1810" xr:uid="{00000000-0005-0000-0000-000014070000}"/>
    <cellStyle name="Porcentaje 2 3" xfId="1811" xr:uid="{00000000-0005-0000-0000-000015070000}"/>
    <cellStyle name="Porcentaje 2 4" xfId="1812" xr:uid="{00000000-0005-0000-0000-000016070000}"/>
    <cellStyle name="Porcentaje 3" xfId="1813" xr:uid="{00000000-0005-0000-0000-000017070000}"/>
    <cellStyle name="Porcentaje 3 2" xfId="1814" xr:uid="{00000000-0005-0000-0000-000018070000}"/>
    <cellStyle name="Porcentaje 3 3" xfId="1815" xr:uid="{00000000-0005-0000-0000-000019070000}"/>
    <cellStyle name="Porcentaje 4" xfId="1816" xr:uid="{00000000-0005-0000-0000-00001A070000}"/>
    <cellStyle name="Porcentaje 5" xfId="1817" xr:uid="{00000000-0005-0000-0000-00001B070000}"/>
    <cellStyle name="Porcentaje 6" xfId="1818" xr:uid="{00000000-0005-0000-0000-00001C070000}"/>
    <cellStyle name="Porcentaje 7" xfId="1819" xr:uid="{00000000-0005-0000-0000-00001D070000}"/>
    <cellStyle name="Porcentaje 8" xfId="1820" xr:uid="{00000000-0005-0000-0000-00001E070000}"/>
    <cellStyle name="Porcentaje 9" xfId="1821" xr:uid="{00000000-0005-0000-0000-00001F070000}"/>
    <cellStyle name="Porcentual 2" xfId="1822" xr:uid="{00000000-0005-0000-0000-000020070000}"/>
    <cellStyle name="Porcentual 2 2" xfId="1823" xr:uid="{00000000-0005-0000-0000-000021070000}"/>
    <cellStyle name="Porcentual 3" xfId="1824" xr:uid="{00000000-0005-0000-0000-000022070000}"/>
    <cellStyle name="Salida 2" xfId="1825" xr:uid="{00000000-0005-0000-0000-000023070000}"/>
    <cellStyle name="Salida 2 2" xfId="1826" xr:uid="{00000000-0005-0000-0000-000024070000}"/>
    <cellStyle name="Salida 2 2 2" xfId="1827" xr:uid="{00000000-0005-0000-0000-000025070000}"/>
    <cellStyle name="Salida 2 2 3" xfId="1828" xr:uid="{00000000-0005-0000-0000-000026070000}"/>
    <cellStyle name="Salida 2 2 3 2" xfId="1829" xr:uid="{00000000-0005-0000-0000-000027070000}"/>
    <cellStyle name="Salida 2 2 4" xfId="1830" xr:uid="{00000000-0005-0000-0000-000028070000}"/>
    <cellStyle name="Salida 2 3" xfId="1831" xr:uid="{00000000-0005-0000-0000-000029070000}"/>
    <cellStyle name="Salida 3" xfId="1832" xr:uid="{00000000-0005-0000-0000-00002A070000}"/>
    <cellStyle name="Salida 4" xfId="1833" xr:uid="{00000000-0005-0000-0000-00002B070000}"/>
    <cellStyle name="Salida 5" xfId="1834" xr:uid="{00000000-0005-0000-0000-00002C070000}"/>
    <cellStyle name="Texto de advertencia 2" xfId="1835" xr:uid="{00000000-0005-0000-0000-00002D070000}"/>
    <cellStyle name="Texto de advertencia 2 2" xfId="1836" xr:uid="{00000000-0005-0000-0000-00002E070000}"/>
    <cellStyle name="Texto de advertencia 2 2 2" xfId="1837" xr:uid="{00000000-0005-0000-0000-00002F070000}"/>
    <cellStyle name="Texto de advertencia 2 2 3" xfId="1838" xr:uid="{00000000-0005-0000-0000-000030070000}"/>
    <cellStyle name="Texto de advertencia 2 3" xfId="1839" xr:uid="{00000000-0005-0000-0000-000031070000}"/>
    <cellStyle name="Texto de advertencia 2 4" xfId="1840" xr:uid="{00000000-0005-0000-0000-000032070000}"/>
    <cellStyle name="Texto de advertencia 3" xfId="1841" xr:uid="{00000000-0005-0000-0000-000033070000}"/>
    <cellStyle name="Texto de advertencia 4" xfId="1842" xr:uid="{00000000-0005-0000-0000-000034070000}"/>
    <cellStyle name="Texto de advertencia 5" xfId="1843" xr:uid="{00000000-0005-0000-0000-000035070000}"/>
    <cellStyle name="Texto explicativo 2" xfId="1844" xr:uid="{00000000-0005-0000-0000-000036070000}"/>
    <cellStyle name="Texto explicativo 2 2" xfId="1845" xr:uid="{00000000-0005-0000-0000-000037070000}"/>
    <cellStyle name="Texto explicativo 2 2 2" xfId="1846" xr:uid="{00000000-0005-0000-0000-000038070000}"/>
    <cellStyle name="Texto explicativo 2 2 3" xfId="1847" xr:uid="{00000000-0005-0000-0000-000039070000}"/>
    <cellStyle name="Texto explicativo 2 3" xfId="1848" xr:uid="{00000000-0005-0000-0000-00003A070000}"/>
    <cellStyle name="Texto explicativo 3" xfId="1849" xr:uid="{00000000-0005-0000-0000-00003B070000}"/>
    <cellStyle name="Texto explicativo 4" xfId="1850" xr:uid="{00000000-0005-0000-0000-00003C070000}"/>
    <cellStyle name="Texto explicativo 5" xfId="1851" xr:uid="{00000000-0005-0000-0000-00003D070000}"/>
    <cellStyle name="þ_x001d_ð'&amp;Oý—&amp;Hý9_x0008_Ë_x000c_¢_x000d__x0007__x0001__x0001_" xfId="1852" xr:uid="{00000000-0005-0000-0000-00003E070000}"/>
    <cellStyle name="Title" xfId="1853" xr:uid="{00000000-0005-0000-0000-00003F070000}"/>
    <cellStyle name="Title 2" xfId="1854" xr:uid="{00000000-0005-0000-0000-000040070000}"/>
    <cellStyle name="Title 2 2" xfId="1855" xr:uid="{00000000-0005-0000-0000-000041070000}"/>
    <cellStyle name="Title 2 3" xfId="1856" xr:uid="{00000000-0005-0000-0000-000042070000}"/>
    <cellStyle name="Title 3" xfId="1857" xr:uid="{00000000-0005-0000-0000-000043070000}"/>
    <cellStyle name="Título 1 2" xfId="1858" xr:uid="{00000000-0005-0000-0000-000044070000}"/>
    <cellStyle name="Título 1 2 2" xfId="1859" xr:uid="{00000000-0005-0000-0000-000045070000}"/>
    <cellStyle name="Título 1 2 2 2" xfId="1860" xr:uid="{00000000-0005-0000-0000-000046070000}"/>
    <cellStyle name="Título 1 2 2 3" xfId="1861" xr:uid="{00000000-0005-0000-0000-000047070000}"/>
    <cellStyle name="Título 1 2 3" xfId="1862" xr:uid="{00000000-0005-0000-0000-000048070000}"/>
    <cellStyle name="Título 1 3" xfId="1863" xr:uid="{00000000-0005-0000-0000-000049070000}"/>
    <cellStyle name="Título 1 4" xfId="1864" xr:uid="{00000000-0005-0000-0000-00004A070000}"/>
    <cellStyle name="Título 1 5" xfId="1865" xr:uid="{00000000-0005-0000-0000-00004B070000}"/>
    <cellStyle name="Título 2 2" xfId="1866" xr:uid="{00000000-0005-0000-0000-00004C070000}"/>
    <cellStyle name="Título 2 2 2" xfId="1867" xr:uid="{00000000-0005-0000-0000-00004D070000}"/>
    <cellStyle name="Título 2 2 2 2" xfId="1868" xr:uid="{00000000-0005-0000-0000-00004E070000}"/>
    <cellStyle name="Título 2 2 2 3" xfId="1869" xr:uid="{00000000-0005-0000-0000-00004F070000}"/>
    <cellStyle name="Título 2 2 3" xfId="1870" xr:uid="{00000000-0005-0000-0000-000050070000}"/>
    <cellStyle name="Título 2 3" xfId="1871" xr:uid="{00000000-0005-0000-0000-000051070000}"/>
    <cellStyle name="Título 2 4" xfId="1872" xr:uid="{00000000-0005-0000-0000-000052070000}"/>
    <cellStyle name="Título 2 5" xfId="1873" xr:uid="{00000000-0005-0000-0000-000053070000}"/>
    <cellStyle name="Título 3 2" xfId="1874" xr:uid="{00000000-0005-0000-0000-000054070000}"/>
    <cellStyle name="Título 3 2 2" xfId="1875" xr:uid="{00000000-0005-0000-0000-000055070000}"/>
    <cellStyle name="Título 3 2 2 2" xfId="1876" xr:uid="{00000000-0005-0000-0000-000056070000}"/>
    <cellStyle name="Título 3 2 2 2 2" xfId="1877" xr:uid="{00000000-0005-0000-0000-000057070000}"/>
    <cellStyle name="Título 3 2 2 2 2 2" xfId="1878" xr:uid="{00000000-0005-0000-0000-000058070000}"/>
    <cellStyle name="Título 3 2 2 2 2 2 2" xfId="1879" xr:uid="{00000000-0005-0000-0000-000059070000}"/>
    <cellStyle name="Título 3 2 2 2 2 2 2 2" xfId="1880" xr:uid="{00000000-0005-0000-0000-00005A070000}"/>
    <cellStyle name="Título 3 2 2 2 2 2 3" xfId="1881" xr:uid="{00000000-0005-0000-0000-00005B070000}"/>
    <cellStyle name="Título 3 2 2 2 2 3" xfId="1882" xr:uid="{00000000-0005-0000-0000-00005C070000}"/>
    <cellStyle name="Título 3 2 2 2 2 3 2" xfId="1883" xr:uid="{00000000-0005-0000-0000-00005D070000}"/>
    <cellStyle name="Título 3 2 2 2 2 4" xfId="1884" xr:uid="{00000000-0005-0000-0000-00005E070000}"/>
    <cellStyle name="Título 3 2 2 2 3" xfId="1885" xr:uid="{00000000-0005-0000-0000-00005F070000}"/>
    <cellStyle name="Título 3 2 2 2 3 2" xfId="1886" xr:uid="{00000000-0005-0000-0000-000060070000}"/>
    <cellStyle name="Título 3 2 2 2 3 2 2" xfId="1887" xr:uid="{00000000-0005-0000-0000-000061070000}"/>
    <cellStyle name="Título 3 2 2 2 3 2 2 2" xfId="1888" xr:uid="{00000000-0005-0000-0000-000062070000}"/>
    <cellStyle name="Título 3 2 2 2 3 2 3" xfId="1889" xr:uid="{00000000-0005-0000-0000-000063070000}"/>
    <cellStyle name="Título 3 2 2 2 3 3" xfId="1890" xr:uid="{00000000-0005-0000-0000-000064070000}"/>
    <cellStyle name="Título 3 2 2 2 3 3 2" xfId="1891" xr:uid="{00000000-0005-0000-0000-000065070000}"/>
    <cellStyle name="Título 3 2 2 2 3 4" xfId="1892" xr:uid="{00000000-0005-0000-0000-000066070000}"/>
    <cellStyle name="Título 3 2 2 2 4" xfId="1893" xr:uid="{00000000-0005-0000-0000-000067070000}"/>
    <cellStyle name="Título 3 2 2 2 4 2" xfId="1894" xr:uid="{00000000-0005-0000-0000-000068070000}"/>
    <cellStyle name="Título 3 2 2 2 4 2 2" xfId="1895" xr:uid="{00000000-0005-0000-0000-000069070000}"/>
    <cellStyle name="Título 3 2 2 2 4 2 2 2" xfId="1896" xr:uid="{00000000-0005-0000-0000-00006A070000}"/>
    <cellStyle name="Título 3 2 2 2 4 2 3" xfId="1897" xr:uid="{00000000-0005-0000-0000-00006B070000}"/>
    <cellStyle name="Título 3 2 2 2 4 3" xfId="1898" xr:uid="{00000000-0005-0000-0000-00006C070000}"/>
    <cellStyle name="Título 3 2 2 2 4 3 2" xfId="1899" xr:uid="{00000000-0005-0000-0000-00006D070000}"/>
    <cellStyle name="Título 3 2 2 2 4 4" xfId="1900" xr:uid="{00000000-0005-0000-0000-00006E070000}"/>
    <cellStyle name="Título 3 2 2 2 5" xfId="1901" xr:uid="{00000000-0005-0000-0000-00006F070000}"/>
    <cellStyle name="Título 3 2 2 2 5 2" xfId="1902" xr:uid="{00000000-0005-0000-0000-000070070000}"/>
    <cellStyle name="Título 3 2 2 2 5 2 2" xfId="1903" xr:uid="{00000000-0005-0000-0000-000071070000}"/>
    <cellStyle name="Título 3 2 2 2 5 3" xfId="1904" xr:uid="{00000000-0005-0000-0000-000072070000}"/>
    <cellStyle name="Título 3 2 2 2 6" xfId="1905" xr:uid="{00000000-0005-0000-0000-000073070000}"/>
    <cellStyle name="Título 3 2 2 2 6 2" xfId="1906" xr:uid="{00000000-0005-0000-0000-000074070000}"/>
    <cellStyle name="Título 3 2 2 2 7" xfId="1907" xr:uid="{00000000-0005-0000-0000-000075070000}"/>
    <cellStyle name="Título 3 2 2 3" xfId="1908" xr:uid="{00000000-0005-0000-0000-000076070000}"/>
    <cellStyle name="Título 3 2 2 3 2" xfId="1909" xr:uid="{00000000-0005-0000-0000-000077070000}"/>
    <cellStyle name="Título 3 2 2 3 2 2" xfId="1910" xr:uid="{00000000-0005-0000-0000-000078070000}"/>
    <cellStyle name="Título 3 2 2 3 2 2 2" xfId="1911" xr:uid="{00000000-0005-0000-0000-000079070000}"/>
    <cellStyle name="Título 3 2 2 3 2 3" xfId="1912" xr:uid="{00000000-0005-0000-0000-00007A070000}"/>
    <cellStyle name="Título 3 2 2 3 3" xfId="1913" xr:uid="{00000000-0005-0000-0000-00007B070000}"/>
    <cellStyle name="Título 3 2 2 3 3 2" xfId="1914" xr:uid="{00000000-0005-0000-0000-00007C070000}"/>
    <cellStyle name="Título 3 2 2 3 4" xfId="1915" xr:uid="{00000000-0005-0000-0000-00007D070000}"/>
    <cellStyle name="Título 3 2 2 4" xfId="1916" xr:uid="{00000000-0005-0000-0000-00007E070000}"/>
    <cellStyle name="Título 3 2 2 4 2" xfId="1917" xr:uid="{00000000-0005-0000-0000-00007F070000}"/>
    <cellStyle name="Título 3 2 2 4 2 2" xfId="1918" xr:uid="{00000000-0005-0000-0000-000080070000}"/>
    <cellStyle name="Título 3 2 2 4 2 2 2" xfId="1919" xr:uid="{00000000-0005-0000-0000-000081070000}"/>
    <cellStyle name="Título 3 2 2 4 2 3" xfId="1920" xr:uid="{00000000-0005-0000-0000-000082070000}"/>
    <cellStyle name="Título 3 2 2 4 3" xfId="1921" xr:uid="{00000000-0005-0000-0000-000083070000}"/>
    <cellStyle name="Título 3 2 2 4 3 2" xfId="1922" xr:uid="{00000000-0005-0000-0000-000084070000}"/>
    <cellStyle name="Título 3 2 2 4 4" xfId="1923" xr:uid="{00000000-0005-0000-0000-000085070000}"/>
    <cellStyle name="Título 3 2 2 5" xfId="1924" xr:uid="{00000000-0005-0000-0000-000086070000}"/>
    <cellStyle name="Título 3 2 2 5 2" xfId="1925" xr:uid="{00000000-0005-0000-0000-000087070000}"/>
    <cellStyle name="Título 3 2 2 5 2 2" xfId="1926" xr:uid="{00000000-0005-0000-0000-000088070000}"/>
    <cellStyle name="Título 3 2 2 5 2 2 2" xfId="1927" xr:uid="{00000000-0005-0000-0000-000089070000}"/>
    <cellStyle name="Título 3 2 2 5 2 3" xfId="1928" xr:uid="{00000000-0005-0000-0000-00008A070000}"/>
    <cellStyle name="Título 3 2 2 5 3" xfId="1929" xr:uid="{00000000-0005-0000-0000-00008B070000}"/>
    <cellStyle name="Título 3 2 2 5 3 2" xfId="1930" xr:uid="{00000000-0005-0000-0000-00008C070000}"/>
    <cellStyle name="Título 3 2 2 5 4" xfId="1931" xr:uid="{00000000-0005-0000-0000-00008D070000}"/>
    <cellStyle name="Título 3 2 2 6" xfId="1932" xr:uid="{00000000-0005-0000-0000-00008E070000}"/>
    <cellStyle name="Título 3 2 2 6 2" xfId="1933" xr:uid="{00000000-0005-0000-0000-00008F070000}"/>
    <cellStyle name="Título 3 2 2 6 2 2" xfId="1934" xr:uid="{00000000-0005-0000-0000-000090070000}"/>
    <cellStyle name="Título 3 2 2 6 2 2 2" xfId="1935" xr:uid="{00000000-0005-0000-0000-000091070000}"/>
    <cellStyle name="Título 3 2 2 6 2 3" xfId="1936" xr:uid="{00000000-0005-0000-0000-000092070000}"/>
    <cellStyle name="Título 3 2 2 6 3" xfId="1937" xr:uid="{00000000-0005-0000-0000-000093070000}"/>
    <cellStyle name="Título 3 2 2 6 3 2" xfId="1938" xr:uid="{00000000-0005-0000-0000-000094070000}"/>
    <cellStyle name="Título 3 2 2 6 4" xfId="1939" xr:uid="{00000000-0005-0000-0000-000095070000}"/>
    <cellStyle name="Título 3 2 2 7" xfId="1940" xr:uid="{00000000-0005-0000-0000-000096070000}"/>
    <cellStyle name="Título 3 2 2 7 2" xfId="1941" xr:uid="{00000000-0005-0000-0000-000097070000}"/>
    <cellStyle name="Título 3 2 2 7 2 2" xfId="1942" xr:uid="{00000000-0005-0000-0000-000098070000}"/>
    <cellStyle name="Título 3 2 2 7 3" xfId="1943" xr:uid="{00000000-0005-0000-0000-000099070000}"/>
    <cellStyle name="Título 3 2 2 8" xfId="1944" xr:uid="{00000000-0005-0000-0000-00009A070000}"/>
    <cellStyle name="Título 3 2 2 8 2" xfId="1945" xr:uid="{00000000-0005-0000-0000-00009B070000}"/>
    <cellStyle name="Título 3 2 2 9" xfId="1946" xr:uid="{00000000-0005-0000-0000-00009C070000}"/>
    <cellStyle name="Título 3 2 3" xfId="1947" xr:uid="{00000000-0005-0000-0000-00009D070000}"/>
    <cellStyle name="Título 3 2 3 2" xfId="1948" xr:uid="{00000000-0005-0000-0000-00009E070000}"/>
    <cellStyle name="Título 3 2 3 2 2" xfId="1949" xr:uid="{00000000-0005-0000-0000-00009F070000}"/>
    <cellStyle name="Título 3 2 3 2 2 2" xfId="1950" xr:uid="{00000000-0005-0000-0000-0000A0070000}"/>
    <cellStyle name="Título 3 2 3 2 2 2 2" xfId="1951" xr:uid="{00000000-0005-0000-0000-0000A1070000}"/>
    <cellStyle name="Título 3 2 3 2 2 3" xfId="1952" xr:uid="{00000000-0005-0000-0000-0000A2070000}"/>
    <cellStyle name="Título 3 2 3 2 3" xfId="1953" xr:uid="{00000000-0005-0000-0000-0000A3070000}"/>
    <cellStyle name="Título 3 2 3 2 3 2" xfId="1954" xr:uid="{00000000-0005-0000-0000-0000A4070000}"/>
    <cellStyle name="Título 3 2 3 2 4" xfId="1955" xr:uid="{00000000-0005-0000-0000-0000A5070000}"/>
    <cellStyle name="Título 3 2 3 3" xfId="1956" xr:uid="{00000000-0005-0000-0000-0000A6070000}"/>
    <cellStyle name="Título 3 2 3 3 2" xfId="1957" xr:uid="{00000000-0005-0000-0000-0000A7070000}"/>
    <cellStyle name="Título 3 2 3 3 2 2" xfId="1958" xr:uid="{00000000-0005-0000-0000-0000A8070000}"/>
    <cellStyle name="Título 3 2 3 3 2 2 2" xfId="1959" xr:uid="{00000000-0005-0000-0000-0000A9070000}"/>
    <cellStyle name="Título 3 2 3 3 2 3" xfId="1960" xr:uid="{00000000-0005-0000-0000-0000AA070000}"/>
    <cellStyle name="Título 3 2 3 3 3" xfId="1961" xr:uid="{00000000-0005-0000-0000-0000AB070000}"/>
    <cellStyle name="Título 3 2 3 3 3 2" xfId="1962" xr:uid="{00000000-0005-0000-0000-0000AC070000}"/>
    <cellStyle name="Título 3 2 3 3 4" xfId="1963" xr:uid="{00000000-0005-0000-0000-0000AD070000}"/>
    <cellStyle name="Título 3 2 3 4" xfId="1964" xr:uid="{00000000-0005-0000-0000-0000AE070000}"/>
    <cellStyle name="Título 3 2 3 4 2" xfId="1965" xr:uid="{00000000-0005-0000-0000-0000AF070000}"/>
    <cellStyle name="Título 3 2 3 4 2 2" xfId="1966" xr:uid="{00000000-0005-0000-0000-0000B0070000}"/>
    <cellStyle name="Título 3 2 3 4 2 2 2" xfId="1967" xr:uid="{00000000-0005-0000-0000-0000B1070000}"/>
    <cellStyle name="Título 3 2 3 4 2 3" xfId="1968" xr:uid="{00000000-0005-0000-0000-0000B2070000}"/>
    <cellStyle name="Título 3 2 3 4 3" xfId="1969" xr:uid="{00000000-0005-0000-0000-0000B3070000}"/>
    <cellStyle name="Título 3 2 3 4 3 2" xfId="1970" xr:uid="{00000000-0005-0000-0000-0000B4070000}"/>
    <cellStyle name="Título 3 2 3 4 4" xfId="1971" xr:uid="{00000000-0005-0000-0000-0000B5070000}"/>
    <cellStyle name="Título 3 2 3 5" xfId="1972" xr:uid="{00000000-0005-0000-0000-0000B6070000}"/>
    <cellStyle name="Título 3 2 3 5 2" xfId="1973" xr:uid="{00000000-0005-0000-0000-0000B7070000}"/>
    <cellStyle name="Título 3 2 3 5 2 2" xfId="1974" xr:uid="{00000000-0005-0000-0000-0000B8070000}"/>
    <cellStyle name="Título 3 2 3 5 2 2 2" xfId="1975" xr:uid="{00000000-0005-0000-0000-0000B9070000}"/>
    <cellStyle name="Título 3 2 3 5 2 3" xfId="1976" xr:uid="{00000000-0005-0000-0000-0000BA070000}"/>
    <cellStyle name="Título 3 2 3 5 3" xfId="1977" xr:uid="{00000000-0005-0000-0000-0000BB070000}"/>
    <cellStyle name="Título 3 2 3 5 3 2" xfId="1978" xr:uid="{00000000-0005-0000-0000-0000BC070000}"/>
    <cellStyle name="Título 3 2 3 5 4" xfId="1979" xr:uid="{00000000-0005-0000-0000-0000BD070000}"/>
    <cellStyle name="Título 3 2 3 6" xfId="1980" xr:uid="{00000000-0005-0000-0000-0000BE070000}"/>
    <cellStyle name="Título 3 2 3 6 2" xfId="1981" xr:uid="{00000000-0005-0000-0000-0000BF070000}"/>
    <cellStyle name="Título 3 2 3 6 2 2" xfId="1982" xr:uid="{00000000-0005-0000-0000-0000C0070000}"/>
    <cellStyle name="Título 3 2 3 6 3" xfId="1983" xr:uid="{00000000-0005-0000-0000-0000C1070000}"/>
    <cellStyle name="Título 3 2 3 7" xfId="1984" xr:uid="{00000000-0005-0000-0000-0000C2070000}"/>
    <cellStyle name="Título 3 2 3 7 2" xfId="1985" xr:uid="{00000000-0005-0000-0000-0000C3070000}"/>
    <cellStyle name="Título 3 2 3 8" xfId="1986" xr:uid="{00000000-0005-0000-0000-0000C4070000}"/>
    <cellStyle name="Título 3 2 4" xfId="1987" xr:uid="{00000000-0005-0000-0000-0000C5070000}"/>
    <cellStyle name="Título 3 2 5" xfId="1988" xr:uid="{00000000-0005-0000-0000-0000C6070000}"/>
    <cellStyle name="Título 3 2 5 2" xfId="1989" xr:uid="{00000000-0005-0000-0000-0000C7070000}"/>
    <cellStyle name="Título 3 2 5 2 2" xfId="1990" xr:uid="{00000000-0005-0000-0000-0000C8070000}"/>
    <cellStyle name="Título 3 2 5 2 2 2" xfId="1991" xr:uid="{00000000-0005-0000-0000-0000C9070000}"/>
    <cellStyle name="Título 3 2 5 2 3" xfId="1992" xr:uid="{00000000-0005-0000-0000-0000CA070000}"/>
    <cellStyle name="Título 3 2 5 3" xfId="1993" xr:uid="{00000000-0005-0000-0000-0000CB070000}"/>
    <cellStyle name="Título 3 2 5 3 2" xfId="1994" xr:uid="{00000000-0005-0000-0000-0000CC070000}"/>
    <cellStyle name="Título 3 2 5 4" xfId="1995" xr:uid="{00000000-0005-0000-0000-0000CD070000}"/>
    <cellStyle name="Título 3 2 6" xfId="1996" xr:uid="{00000000-0005-0000-0000-0000CE070000}"/>
    <cellStyle name="Título 3 3" xfId="1997" xr:uid="{00000000-0005-0000-0000-0000CF070000}"/>
    <cellStyle name="Título 3 4" xfId="1998" xr:uid="{00000000-0005-0000-0000-0000D0070000}"/>
    <cellStyle name="Título 3 4 2" xfId="1999" xr:uid="{00000000-0005-0000-0000-0000D1070000}"/>
    <cellStyle name="Título 3 4 2 2" xfId="2000" xr:uid="{00000000-0005-0000-0000-0000D2070000}"/>
    <cellStyle name="Título 3 4 2 2 2" xfId="2001" xr:uid="{00000000-0005-0000-0000-0000D3070000}"/>
    <cellStyle name="Título 3 4 2 2 2 2" xfId="2002" xr:uid="{00000000-0005-0000-0000-0000D4070000}"/>
    <cellStyle name="Título 3 4 2 2 2 2 2" xfId="2003" xr:uid="{00000000-0005-0000-0000-0000D5070000}"/>
    <cellStyle name="Título 3 4 2 2 2 3" xfId="2004" xr:uid="{00000000-0005-0000-0000-0000D6070000}"/>
    <cellStyle name="Título 3 4 2 2 3" xfId="2005" xr:uid="{00000000-0005-0000-0000-0000D7070000}"/>
    <cellStyle name="Título 3 4 2 2 3 2" xfId="2006" xr:uid="{00000000-0005-0000-0000-0000D8070000}"/>
    <cellStyle name="Título 3 4 2 2 4" xfId="2007" xr:uid="{00000000-0005-0000-0000-0000D9070000}"/>
    <cellStyle name="Título 3 4 2 3" xfId="2008" xr:uid="{00000000-0005-0000-0000-0000DA070000}"/>
    <cellStyle name="Título 3 4 2 3 2" xfId="2009" xr:uid="{00000000-0005-0000-0000-0000DB070000}"/>
    <cellStyle name="Título 3 4 2 3 2 2" xfId="2010" xr:uid="{00000000-0005-0000-0000-0000DC070000}"/>
    <cellStyle name="Título 3 4 2 3 2 2 2" xfId="2011" xr:uid="{00000000-0005-0000-0000-0000DD070000}"/>
    <cellStyle name="Título 3 4 2 3 2 3" xfId="2012" xr:uid="{00000000-0005-0000-0000-0000DE070000}"/>
    <cellStyle name="Título 3 4 2 3 3" xfId="2013" xr:uid="{00000000-0005-0000-0000-0000DF070000}"/>
    <cellStyle name="Título 3 4 2 3 3 2" xfId="2014" xr:uid="{00000000-0005-0000-0000-0000E0070000}"/>
    <cellStyle name="Título 3 4 2 3 4" xfId="2015" xr:uid="{00000000-0005-0000-0000-0000E1070000}"/>
    <cellStyle name="Título 3 4 2 4" xfId="2016" xr:uid="{00000000-0005-0000-0000-0000E2070000}"/>
    <cellStyle name="Título 3 4 2 4 2" xfId="2017" xr:uid="{00000000-0005-0000-0000-0000E3070000}"/>
    <cellStyle name="Título 3 4 2 4 2 2" xfId="2018" xr:uid="{00000000-0005-0000-0000-0000E4070000}"/>
    <cellStyle name="Título 3 4 2 4 2 2 2" xfId="2019" xr:uid="{00000000-0005-0000-0000-0000E5070000}"/>
    <cellStyle name="Título 3 4 2 4 2 3" xfId="2020" xr:uid="{00000000-0005-0000-0000-0000E6070000}"/>
    <cellStyle name="Título 3 4 2 4 3" xfId="2021" xr:uid="{00000000-0005-0000-0000-0000E7070000}"/>
    <cellStyle name="Título 3 4 2 4 3 2" xfId="2022" xr:uid="{00000000-0005-0000-0000-0000E8070000}"/>
    <cellStyle name="Título 3 4 2 4 4" xfId="2023" xr:uid="{00000000-0005-0000-0000-0000E9070000}"/>
    <cellStyle name="Título 3 4 2 5" xfId="2024" xr:uid="{00000000-0005-0000-0000-0000EA070000}"/>
    <cellStyle name="Título 3 4 2 5 2" xfId="2025" xr:uid="{00000000-0005-0000-0000-0000EB070000}"/>
    <cellStyle name="Título 3 4 2 5 2 2" xfId="2026" xr:uid="{00000000-0005-0000-0000-0000EC070000}"/>
    <cellStyle name="Título 3 4 2 5 3" xfId="2027" xr:uid="{00000000-0005-0000-0000-0000ED070000}"/>
    <cellStyle name="Título 3 4 2 6" xfId="2028" xr:uid="{00000000-0005-0000-0000-0000EE070000}"/>
    <cellStyle name="Título 3 4 2 6 2" xfId="2029" xr:uid="{00000000-0005-0000-0000-0000EF070000}"/>
    <cellStyle name="Título 3 4 2 7" xfId="2030" xr:uid="{00000000-0005-0000-0000-0000F0070000}"/>
    <cellStyle name="Título 3 4 3" xfId="2031" xr:uid="{00000000-0005-0000-0000-0000F1070000}"/>
    <cellStyle name="Título 3 4 3 2" xfId="2032" xr:uid="{00000000-0005-0000-0000-0000F2070000}"/>
    <cellStyle name="Título 3 4 3 2 2" xfId="2033" xr:uid="{00000000-0005-0000-0000-0000F3070000}"/>
    <cellStyle name="Título 3 4 3 2 2 2" xfId="2034" xr:uid="{00000000-0005-0000-0000-0000F4070000}"/>
    <cellStyle name="Título 3 4 3 2 3" xfId="2035" xr:uid="{00000000-0005-0000-0000-0000F5070000}"/>
    <cellStyle name="Título 3 4 3 3" xfId="2036" xr:uid="{00000000-0005-0000-0000-0000F6070000}"/>
    <cellStyle name="Título 3 4 3 3 2" xfId="2037" xr:uid="{00000000-0005-0000-0000-0000F7070000}"/>
    <cellStyle name="Título 3 4 3 4" xfId="2038" xr:uid="{00000000-0005-0000-0000-0000F8070000}"/>
    <cellStyle name="Título 3 4 4" xfId="2039" xr:uid="{00000000-0005-0000-0000-0000F9070000}"/>
    <cellStyle name="Título 3 4 4 2" xfId="2040" xr:uid="{00000000-0005-0000-0000-0000FA070000}"/>
    <cellStyle name="Título 3 4 4 2 2" xfId="2041" xr:uid="{00000000-0005-0000-0000-0000FB070000}"/>
    <cellStyle name="Título 3 4 4 2 2 2" xfId="2042" xr:uid="{00000000-0005-0000-0000-0000FC070000}"/>
    <cellStyle name="Título 3 4 4 2 3" xfId="2043" xr:uid="{00000000-0005-0000-0000-0000FD070000}"/>
    <cellStyle name="Título 3 4 4 3" xfId="2044" xr:uid="{00000000-0005-0000-0000-0000FE070000}"/>
    <cellStyle name="Título 3 4 4 3 2" xfId="2045" xr:uid="{00000000-0005-0000-0000-0000FF070000}"/>
    <cellStyle name="Título 3 4 4 4" xfId="2046" xr:uid="{00000000-0005-0000-0000-000000080000}"/>
    <cellStyle name="Título 3 4 5" xfId="2047" xr:uid="{00000000-0005-0000-0000-000001080000}"/>
    <cellStyle name="Título 3 4 5 2" xfId="2048" xr:uid="{00000000-0005-0000-0000-000002080000}"/>
    <cellStyle name="Título 3 4 5 2 2" xfId="2049" xr:uid="{00000000-0005-0000-0000-000003080000}"/>
    <cellStyle name="Título 3 4 5 2 2 2" xfId="2050" xr:uid="{00000000-0005-0000-0000-000004080000}"/>
    <cellStyle name="Título 3 4 5 2 3" xfId="2051" xr:uid="{00000000-0005-0000-0000-000005080000}"/>
    <cellStyle name="Título 3 4 5 3" xfId="2052" xr:uid="{00000000-0005-0000-0000-000006080000}"/>
    <cellStyle name="Título 3 4 5 3 2" xfId="2053" xr:uid="{00000000-0005-0000-0000-000007080000}"/>
    <cellStyle name="Título 3 4 5 4" xfId="2054" xr:uid="{00000000-0005-0000-0000-000008080000}"/>
    <cellStyle name="Título 3 4 6" xfId="2055" xr:uid="{00000000-0005-0000-0000-000009080000}"/>
    <cellStyle name="Título 3 4 6 2" xfId="2056" xr:uid="{00000000-0005-0000-0000-00000A080000}"/>
    <cellStyle name="Título 3 4 6 2 2" xfId="2057" xr:uid="{00000000-0005-0000-0000-00000B080000}"/>
    <cellStyle name="Título 3 4 6 2 2 2" xfId="2058" xr:uid="{00000000-0005-0000-0000-00000C080000}"/>
    <cellStyle name="Título 3 4 6 2 3" xfId="2059" xr:uid="{00000000-0005-0000-0000-00000D080000}"/>
    <cellStyle name="Título 3 4 6 3" xfId="2060" xr:uid="{00000000-0005-0000-0000-00000E080000}"/>
    <cellStyle name="Título 3 4 6 3 2" xfId="2061" xr:uid="{00000000-0005-0000-0000-00000F080000}"/>
    <cellStyle name="Título 3 4 6 4" xfId="2062" xr:uid="{00000000-0005-0000-0000-000010080000}"/>
    <cellStyle name="Título 3 4 7" xfId="2063" xr:uid="{00000000-0005-0000-0000-000011080000}"/>
    <cellStyle name="Título 3 4 7 2" xfId="2064" xr:uid="{00000000-0005-0000-0000-000012080000}"/>
    <cellStyle name="Título 3 4 7 2 2" xfId="2065" xr:uid="{00000000-0005-0000-0000-000013080000}"/>
    <cellStyle name="Título 3 4 7 3" xfId="2066" xr:uid="{00000000-0005-0000-0000-000014080000}"/>
    <cellStyle name="Título 3 4 8" xfId="2067" xr:uid="{00000000-0005-0000-0000-000015080000}"/>
    <cellStyle name="Título 3 4 8 2" xfId="2068" xr:uid="{00000000-0005-0000-0000-000016080000}"/>
    <cellStyle name="Título 3 4 9" xfId="2069" xr:uid="{00000000-0005-0000-0000-000017080000}"/>
    <cellStyle name="Título 3 5" xfId="2070" xr:uid="{00000000-0005-0000-0000-000018080000}"/>
    <cellStyle name="Título 3 5 2" xfId="2071" xr:uid="{00000000-0005-0000-0000-000019080000}"/>
    <cellStyle name="Título 3 5 2 2" xfId="2072" xr:uid="{00000000-0005-0000-0000-00001A080000}"/>
    <cellStyle name="Título 3 5 2 2 2" xfId="2073" xr:uid="{00000000-0005-0000-0000-00001B080000}"/>
    <cellStyle name="Título 3 5 2 2 2 2" xfId="2074" xr:uid="{00000000-0005-0000-0000-00001C080000}"/>
    <cellStyle name="Título 3 5 2 2 2 2 2" xfId="2075" xr:uid="{00000000-0005-0000-0000-00001D080000}"/>
    <cellStyle name="Título 3 5 2 2 2 3" xfId="2076" xr:uid="{00000000-0005-0000-0000-00001E080000}"/>
    <cellStyle name="Título 3 5 2 2 3" xfId="2077" xr:uid="{00000000-0005-0000-0000-00001F080000}"/>
    <cellStyle name="Título 3 5 2 2 3 2" xfId="2078" xr:uid="{00000000-0005-0000-0000-000020080000}"/>
    <cellStyle name="Título 3 5 2 2 4" xfId="2079" xr:uid="{00000000-0005-0000-0000-000021080000}"/>
    <cellStyle name="Título 3 5 2 3" xfId="2080" xr:uid="{00000000-0005-0000-0000-000022080000}"/>
    <cellStyle name="Título 3 5 2 3 2" xfId="2081" xr:uid="{00000000-0005-0000-0000-000023080000}"/>
    <cellStyle name="Título 3 5 2 3 2 2" xfId="2082" xr:uid="{00000000-0005-0000-0000-000024080000}"/>
    <cellStyle name="Título 3 5 2 3 2 2 2" xfId="2083" xr:uid="{00000000-0005-0000-0000-000025080000}"/>
    <cellStyle name="Título 3 5 2 3 2 3" xfId="2084" xr:uid="{00000000-0005-0000-0000-000026080000}"/>
    <cellStyle name="Título 3 5 2 3 3" xfId="2085" xr:uid="{00000000-0005-0000-0000-000027080000}"/>
    <cellStyle name="Título 3 5 2 3 3 2" xfId="2086" xr:uid="{00000000-0005-0000-0000-000028080000}"/>
    <cellStyle name="Título 3 5 2 3 4" xfId="2087" xr:uid="{00000000-0005-0000-0000-000029080000}"/>
    <cellStyle name="Título 3 5 2 4" xfId="2088" xr:uid="{00000000-0005-0000-0000-00002A080000}"/>
    <cellStyle name="Título 3 5 2 4 2" xfId="2089" xr:uid="{00000000-0005-0000-0000-00002B080000}"/>
    <cellStyle name="Título 3 5 2 4 2 2" xfId="2090" xr:uid="{00000000-0005-0000-0000-00002C080000}"/>
    <cellStyle name="Título 3 5 2 4 2 2 2" xfId="2091" xr:uid="{00000000-0005-0000-0000-00002D080000}"/>
    <cellStyle name="Título 3 5 2 4 2 3" xfId="2092" xr:uid="{00000000-0005-0000-0000-00002E080000}"/>
    <cellStyle name="Título 3 5 2 4 3" xfId="2093" xr:uid="{00000000-0005-0000-0000-00002F080000}"/>
    <cellStyle name="Título 3 5 2 4 3 2" xfId="2094" xr:uid="{00000000-0005-0000-0000-000030080000}"/>
    <cellStyle name="Título 3 5 2 4 4" xfId="2095" xr:uid="{00000000-0005-0000-0000-000031080000}"/>
    <cellStyle name="Título 3 5 2 5" xfId="2096" xr:uid="{00000000-0005-0000-0000-000032080000}"/>
    <cellStyle name="Título 3 5 2 5 2" xfId="2097" xr:uid="{00000000-0005-0000-0000-000033080000}"/>
    <cellStyle name="Título 3 5 2 5 2 2" xfId="2098" xr:uid="{00000000-0005-0000-0000-000034080000}"/>
    <cellStyle name="Título 3 5 2 5 3" xfId="2099" xr:uid="{00000000-0005-0000-0000-000035080000}"/>
    <cellStyle name="Título 3 5 2 6" xfId="2100" xr:uid="{00000000-0005-0000-0000-000036080000}"/>
    <cellStyle name="Título 3 5 2 6 2" xfId="2101" xr:uid="{00000000-0005-0000-0000-000037080000}"/>
    <cellStyle name="Título 3 5 2 7" xfId="2102" xr:uid="{00000000-0005-0000-0000-000038080000}"/>
    <cellStyle name="Título 3 5 3" xfId="2103" xr:uid="{00000000-0005-0000-0000-000039080000}"/>
    <cellStyle name="Título 3 5 3 2" xfId="2104" xr:uid="{00000000-0005-0000-0000-00003A080000}"/>
    <cellStyle name="Título 3 5 3 2 2" xfId="2105" xr:uid="{00000000-0005-0000-0000-00003B080000}"/>
    <cellStyle name="Título 3 5 3 2 2 2" xfId="2106" xr:uid="{00000000-0005-0000-0000-00003C080000}"/>
    <cellStyle name="Título 3 5 3 2 3" xfId="2107" xr:uid="{00000000-0005-0000-0000-00003D080000}"/>
    <cellStyle name="Título 3 5 3 3" xfId="2108" xr:uid="{00000000-0005-0000-0000-00003E080000}"/>
    <cellStyle name="Título 3 5 3 3 2" xfId="2109" xr:uid="{00000000-0005-0000-0000-00003F080000}"/>
    <cellStyle name="Título 3 5 3 4" xfId="2110" xr:uid="{00000000-0005-0000-0000-000040080000}"/>
    <cellStyle name="Título 3 5 4" xfId="2111" xr:uid="{00000000-0005-0000-0000-000041080000}"/>
    <cellStyle name="Título 3 5 4 2" xfId="2112" xr:uid="{00000000-0005-0000-0000-000042080000}"/>
    <cellStyle name="Título 3 5 4 2 2" xfId="2113" xr:uid="{00000000-0005-0000-0000-000043080000}"/>
    <cellStyle name="Título 3 5 4 2 2 2" xfId="2114" xr:uid="{00000000-0005-0000-0000-000044080000}"/>
    <cellStyle name="Título 3 5 4 2 3" xfId="2115" xr:uid="{00000000-0005-0000-0000-000045080000}"/>
    <cellStyle name="Título 3 5 4 3" xfId="2116" xr:uid="{00000000-0005-0000-0000-000046080000}"/>
    <cellStyle name="Título 3 5 4 3 2" xfId="2117" xr:uid="{00000000-0005-0000-0000-000047080000}"/>
    <cellStyle name="Título 3 5 4 4" xfId="2118" xr:uid="{00000000-0005-0000-0000-000048080000}"/>
    <cellStyle name="Título 3 5 5" xfId="2119" xr:uid="{00000000-0005-0000-0000-000049080000}"/>
    <cellStyle name="Título 3 5 5 2" xfId="2120" xr:uid="{00000000-0005-0000-0000-00004A080000}"/>
    <cellStyle name="Título 3 5 5 2 2" xfId="2121" xr:uid="{00000000-0005-0000-0000-00004B080000}"/>
    <cellStyle name="Título 3 5 5 2 2 2" xfId="2122" xr:uid="{00000000-0005-0000-0000-00004C080000}"/>
    <cellStyle name="Título 3 5 5 2 3" xfId="2123" xr:uid="{00000000-0005-0000-0000-00004D080000}"/>
    <cellStyle name="Título 3 5 5 3" xfId="2124" xr:uid="{00000000-0005-0000-0000-00004E080000}"/>
    <cellStyle name="Título 3 5 5 3 2" xfId="2125" xr:uid="{00000000-0005-0000-0000-00004F080000}"/>
    <cellStyle name="Título 3 5 5 4" xfId="2126" xr:uid="{00000000-0005-0000-0000-000050080000}"/>
    <cellStyle name="Título 3 5 6" xfId="2127" xr:uid="{00000000-0005-0000-0000-000051080000}"/>
    <cellStyle name="Título 3 5 6 2" xfId="2128" xr:uid="{00000000-0005-0000-0000-000052080000}"/>
    <cellStyle name="Título 3 5 6 2 2" xfId="2129" xr:uid="{00000000-0005-0000-0000-000053080000}"/>
    <cellStyle name="Título 3 5 6 2 2 2" xfId="2130" xr:uid="{00000000-0005-0000-0000-000054080000}"/>
    <cellStyle name="Título 3 5 6 2 3" xfId="2131" xr:uid="{00000000-0005-0000-0000-000055080000}"/>
    <cellStyle name="Título 3 5 6 3" xfId="2132" xr:uid="{00000000-0005-0000-0000-000056080000}"/>
    <cellStyle name="Título 3 5 6 3 2" xfId="2133" xr:uid="{00000000-0005-0000-0000-000057080000}"/>
    <cellStyle name="Título 3 5 6 4" xfId="2134" xr:uid="{00000000-0005-0000-0000-000058080000}"/>
    <cellStyle name="Título 3 5 7" xfId="2135" xr:uid="{00000000-0005-0000-0000-000059080000}"/>
    <cellStyle name="Título 3 5 7 2" xfId="2136" xr:uid="{00000000-0005-0000-0000-00005A080000}"/>
    <cellStyle name="Título 3 5 7 2 2" xfId="2137" xr:uid="{00000000-0005-0000-0000-00005B080000}"/>
    <cellStyle name="Título 3 5 7 3" xfId="2138" xr:uid="{00000000-0005-0000-0000-00005C080000}"/>
    <cellStyle name="Título 3 5 8" xfId="2139" xr:uid="{00000000-0005-0000-0000-00005D080000}"/>
    <cellStyle name="Título 3 5 8 2" xfId="2140" xr:uid="{00000000-0005-0000-0000-00005E080000}"/>
    <cellStyle name="Título 3 5 9" xfId="2141" xr:uid="{00000000-0005-0000-0000-00005F080000}"/>
    <cellStyle name="Título 4" xfId="2142" xr:uid="{00000000-0005-0000-0000-000060080000}"/>
    <cellStyle name="Título 4 2" xfId="2143" xr:uid="{00000000-0005-0000-0000-000061080000}"/>
    <cellStyle name="Título 4 2 2" xfId="2144" xr:uid="{00000000-0005-0000-0000-000062080000}"/>
    <cellStyle name="Título 4 2 3" xfId="2145" xr:uid="{00000000-0005-0000-0000-000063080000}"/>
    <cellStyle name="Título 4 3" xfId="2146" xr:uid="{00000000-0005-0000-0000-000064080000}"/>
    <cellStyle name="Título 5" xfId="2147" xr:uid="{00000000-0005-0000-0000-000065080000}"/>
    <cellStyle name="Título 6" xfId="2148" xr:uid="{00000000-0005-0000-0000-000066080000}"/>
    <cellStyle name="Título 7" xfId="2149" xr:uid="{00000000-0005-0000-0000-000067080000}"/>
    <cellStyle name="Total 2" xfId="2150" xr:uid="{00000000-0005-0000-0000-000068080000}"/>
    <cellStyle name="Total 2 2" xfId="2151" xr:uid="{00000000-0005-0000-0000-000069080000}"/>
    <cellStyle name="Total 2 2 2" xfId="2152" xr:uid="{00000000-0005-0000-0000-00006A080000}"/>
    <cellStyle name="Total 2 2 3" xfId="2153" xr:uid="{00000000-0005-0000-0000-00006B080000}"/>
    <cellStyle name="Total 2 2 3 2" xfId="2154" xr:uid="{00000000-0005-0000-0000-00006C080000}"/>
    <cellStyle name="Total 2 2 4" xfId="2155" xr:uid="{00000000-0005-0000-0000-00006D080000}"/>
    <cellStyle name="Total 2 3" xfId="2156" xr:uid="{00000000-0005-0000-0000-00006E080000}"/>
    <cellStyle name="Total 2 3 2" xfId="2157" xr:uid="{00000000-0005-0000-0000-00006F080000}"/>
    <cellStyle name="Total 2 3 2 2" xfId="2158" xr:uid="{00000000-0005-0000-0000-000070080000}"/>
    <cellStyle name="Total 2 4" xfId="2159" xr:uid="{00000000-0005-0000-0000-000071080000}"/>
    <cellStyle name="Total 2 4 2" xfId="2160" xr:uid="{00000000-0005-0000-0000-000072080000}"/>
    <cellStyle name="Total 2 4 2 2" xfId="2161" xr:uid="{00000000-0005-0000-0000-000073080000}"/>
    <cellStyle name="Total 2 4 3" xfId="2162" xr:uid="{00000000-0005-0000-0000-000074080000}"/>
    <cellStyle name="Total 2 5" xfId="2163" xr:uid="{00000000-0005-0000-0000-000075080000}"/>
    <cellStyle name="Total 3" xfId="2164" xr:uid="{00000000-0005-0000-0000-000076080000}"/>
    <cellStyle name="Total 3 2" xfId="2165" xr:uid="{00000000-0005-0000-0000-000077080000}"/>
    <cellStyle name="Total 4" xfId="2166" xr:uid="{00000000-0005-0000-0000-000078080000}"/>
    <cellStyle name="Total 5" xfId="2167" xr:uid="{00000000-0005-0000-0000-000079080000}"/>
    <cellStyle name="Warning Text" xfId="2168" xr:uid="{00000000-0005-0000-0000-00007A080000}"/>
    <cellStyle name="Warning Text 2" xfId="2169" xr:uid="{00000000-0005-0000-0000-00007B080000}"/>
    <cellStyle name="Warning Text 3" xfId="2170" xr:uid="{00000000-0005-0000-0000-00007C08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U112"/>
  <sheetViews>
    <sheetView showGridLines="0" topLeftCell="A82" zoomScale="60" zoomScaleNormal="60" workbookViewId="0">
      <selection activeCell="B114" sqref="B114"/>
    </sheetView>
  </sheetViews>
  <sheetFormatPr baseColWidth="10" defaultRowHeight="15"/>
  <cols>
    <col min="1" max="1" width="3.28515625" style="1" bestFit="1" customWidth="1"/>
    <col min="2" max="2" width="8.7109375" style="1" customWidth="1"/>
    <col min="3" max="3" width="11.28515625" customWidth="1"/>
    <col min="4" max="4" width="100.5703125" customWidth="1"/>
    <col min="5" max="5" width="14.85546875" bestFit="1" customWidth="1"/>
    <col min="6" max="6" width="8.28515625" bestFit="1" customWidth="1"/>
    <col min="7" max="7" width="21" bestFit="1" customWidth="1"/>
    <col min="8" max="8" width="11.5703125" bestFit="1" customWidth="1"/>
    <col min="9" max="9" width="11.42578125" bestFit="1" customWidth="1"/>
    <col min="10" max="10" width="18.5703125" bestFit="1" customWidth="1"/>
    <col min="11" max="11" width="19.42578125" bestFit="1" customWidth="1"/>
    <col min="12" max="12" width="20.140625" bestFit="1" customWidth="1"/>
    <col min="13" max="13" width="20.5703125" bestFit="1" customWidth="1"/>
    <col min="14" max="14" width="59.5703125" hidden="1" customWidth="1"/>
    <col min="16" max="16" width="18.42578125" customWidth="1"/>
    <col min="17" max="17" width="14.5703125" bestFit="1" customWidth="1"/>
    <col min="18" max="18" width="15.7109375" bestFit="1" customWidth="1"/>
    <col min="258" max="258" width="3.28515625" bestFit="1" customWidth="1"/>
    <col min="259" max="259" width="4.7109375" customWidth="1"/>
    <col min="260" max="260" width="92.140625" customWidth="1"/>
    <col min="261" max="261" width="8.85546875" bestFit="1" customWidth="1"/>
    <col min="262" max="262" width="6.42578125" bestFit="1" customWidth="1"/>
    <col min="263" max="263" width="21" bestFit="1" customWidth="1"/>
    <col min="264" max="264" width="6" bestFit="1" customWidth="1"/>
    <col min="265" max="265" width="9" customWidth="1"/>
    <col min="266" max="266" width="14.7109375" customWidth="1"/>
    <col min="267" max="267" width="12.7109375" customWidth="1"/>
    <col min="268" max="268" width="11.5703125" customWidth="1"/>
    <col min="269" max="269" width="15.140625" customWidth="1"/>
    <col min="270" max="270" width="102.5703125" customWidth="1"/>
    <col min="514" max="514" width="3.28515625" bestFit="1" customWidth="1"/>
    <col min="515" max="515" width="4.7109375" customWidth="1"/>
    <col min="516" max="516" width="92.140625" customWidth="1"/>
    <col min="517" max="517" width="8.85546875" bestFit="1" customWidth="1"/>
    <col min="518" max="518" width="6.42578125" bestFit="1" customWidth="1"/>
    <col min="519" max="519" width="21" bestFit="1" customWidth="1"/>
    <col min="520" max="520" width="6" bestFit="1" customWidth="1"/>
    <col min="521" max="521" width="9" customWidth="1"/>
    <col min="522" max="522" width="14.7109375" customWidth="1"/>
    <col min="523" max="523" width="12.7109375" customWidth="1"/>
    <col min="524" max="524" width="11.5703125" customWidth="1"/>
    <col min="525" max="525" width="15.140625" customWidth="1"/>
    <col min="526" max="526" width="102.5703125" customWidth="1"/>
    <col min="770" max="770" width="3.28515625" bestFit="1" customWidth="1"/>
    <col min="771" max="771" width="4.7109375" customWidth="1"/>
    <col min="772" max="772" width="92.140625" customWidth="1"/>
    <col min="773" max="773" width="8.85546875" bestFit="1" customWidth="1"/>
    <col min="774" max="774" width="6.42578125" bestFit="1" customWidth="1"/>
    <col min="775" max="775" width="21" bestFit="1" customWidth="1"/>
    <col min="776" max="776" width="6" bestFit="1" customWidth="1"/>
    <col min="777" max="777" width="9" customWidth="1"/>
    <col min="778" max="778" width="14.7109375" customWidth="1"/>
    <col min="779" max="779" width="12.7109375" customWidth="1"/>
    <col min="780" max="780" width="11.5703125" customWidth="1"/>
    <col min="781" max="781" width="15.140625" customWidth="1"/>
    <col min="782" max="782" width="102.5703125" customWidth="1"/>
    <col min="1026" max="1026" width="3.28515625" bestFit="1" customWidth="1"/>
    <col min="1027" max="1027" width="4.7109375" customWidth="1"/>
    <col min="1028" max="1028" width="92.140625" customWidth="1"/>
    <col min="1029" max="1029" width="8.85546875" bestFit="1" customWidth="1"/>
    <col min="1030" max="1030" width="6.42578125" bestFit="1" customWidth="1"/>
    <col min="1031" max="1031" width="21" bestFit="1" customWidth="1"/>
    <col min="1032" max="1032" width="6" bestFit="1" customWidth="1"/>
    <col min="1033" max="1033" width="9" customWidth="1"/>
    <col min="1034" max="1034" width="14.7109375" customWidth="1"/>
    <col min="1035" max="1035" width="12.7109375" customWidth="1"/>
    <col min="1036" max="1036" width="11.5703125" customWidth="1"/>
    <col min="1037" max="1037" width="15.140625" customWidth="1"/>
    <col min="1038" max="1038" width="102.5703125" customWidth="1"/>
    <col min="1282" max="1282" width="3.28515625" bestFit="1" customWidth="1"/>
    <col min="1283" max="1283" width="4.7109375" customWidth="1"/>
    <col min="1284" max="1284" width="92.140625" customWidth="1"/>
    <col min="1285" max="1285" width="8.85546875" bestFit="1" customWidth="1"/>
    <col min="1286" max="1286" width="6.42578125" bestFit="1" customWidth="1"/>
    <col min="1287" max="1287" width="21" bestFit="1" customWidth="1"/>
    <col min="1288" max="1288" width="6" bestFit="1" customWidth="1"/>
    <col min="1289" max="1289" width="9" customWidth="1"/>
    <col min="1290" max="1290" width="14.7109375" customWidth="1"/>
    <col min="1291" max="1291" width="12.7109375" customWidth="1"/>
    <col min="1292" max="1292" width="11.5703125" customWidth="1"/>
    <col min="1293" max="1293" width="15.140625" customWidth="1"/>
    <col min="1294" max="1294" width="102.5703125" customWidth="1"/>
    <col min="1538" max="1538" width="3.28515625" bestFit="1" customWidth="1"/>
    <col min="1539" max="1539" width="4.7109375" customWidth="1"/>
    <col min="1540" max="1540" width="92.140625" customWidth="1"/>
    <col min="1541" max="1541" width="8.85546875" bestFit="1" customWidth="1"/>
    <col min="1542" max="1542" width="6.42578125" bestFit="1" customWidth="1"/>
    <col min="1543" max="1543" width="21" bestFit="1" customWidth="1"/>
    <col min="1544" max="1544" width="6" bestFit="1" customWidth="1"/>
    <col min="1545" max="1545" width="9" customWidth="1"/>
    <col min="1546" max="1546" width="14.7109375" customWidth="1"/>
    <col min="1547" max="1547" width="12.7109375" customWidth="1"/>
    <col min="1548" max="1548" width="11.5703125" customWidth="1"/>
    <col min="1549" max="1549" width="15.140625" customWidth="1"/>
    <col min="1550" max="1550" width="102.5703125" customWidth="1"/>
    <col min="1794" max="1794" width="3.28515625" bestFit="1" customWidth="1"/>
    <col min="1795" max="1795" width="4.7109375" customWidth="1"/>
    <col min="1796" max="1796" width="92.140625" customWidth="1"/>
    <col min="1797" max="1797" width="8.85546875" bestFit="1" customWidth="1"/>
    <col min="1798" max="1798" width="6.42578125" bestFit="1" customWidth="1"/>
    <col min="1799" max="1799" width="21" bestFit="1" customWidth="1"/>
    <col min="1800" max="1800" width="6" bestFit="1" customWidth="1"/>
    <col min="1801" max="1801" width="9" customWidth="1"/>
    <col min="1802" max="1802" width="14.7109375" customWidth="1"/>
    <col min="1803" max="1803" width="12.7109375" customWidth="1"/>
    <col min="1804" max="1804" width="11.5703125" customWidth="1"/>
    <col min="1805" max="1805" width="15.140625" customWidth="1"/>
    <col min="1806" max="1806" width="102.5703125" customWidth="1"/>
    <col min="2050" max="2050" width="3.28515625" bestFit="1" customWidth="1"/>
    <col min="2051" max="2051" width="4.7109375" customWidth="1"/>
    <col min="2052" max="2052" width="92.140625" customWidth="1"/>
    <col min="2053" max="2053" width="8.85546875" bestFit="1" customWidth="1"/>
    <col min="2054" max="2054" width="6.42578125" bestFit="1" customWidth="1"/>
    <col min="2055" max="2055" width="21" bestFit="1" customWidth="1"/>
    <col min="2056" max="2056" width="6" bestFit="1" customWidth="1"/>
    <col min="2057" max="2057" width="9" customWidth="1"/>
    <col min="2058" max="2058" width="14.7109375" customWidth="1"/>
    <col min="2059" max="2059" width="12.7109375" customWidth="1"/>
    <col min="2060" max="2060" width="11.5703125" customWidth="1"/>
    <col min="2061" max="2061" width="15.140625" customWidth="1"/>
    <col min="2062" max="2062" width="102.5703125" customWidth="1"/>
    <col min="2306" max="2306" width="3.28515625" bestFit="1" customWidth="1"/>
    <col min="2307" max="2307" width="4.7109375" customWidth="1"/>
    <col min="2308" max="2308" width="92.140625" customWidth="1"/>
    <col min="2309" max="2309" width="8.85546875" bestFit="1" customWidth="1"/>
    <col min="2310" max="2310" width="6.42578125" bestFit="1" customWidth="1"/>
    <col min="2311" max="2311" width="21" bestFit="1" customWidth="1"/>
    <col min="2312" max="2312" width="6" bestFit="1" customWidth="1"/>
    <col min="2313" max="2313" width="9" customWidth="1"/>
    <col min="2314" max="2314" width="14.7109375" customWidth="1"/>
    <col min="2315" max="2315" width="12.7109375" customWidth="1"/>
    <col min="2316" max="2316" width="11.5703125" customWidth="1"/>
    <col min="2317" max="2317" width="15.140625" customWidth="1"/>
    <col min="2318" max="2318" width="102.5703125" customWidth="1"/>
    <col min="2562" max="2562" width="3.28515625" bestFit="1" customWidth="1"/>
    <col min="2563" max="2563" width="4.7109375" customWidth="1"/>
    <col min="2564" max="2564" width="92.140625" customWidth="1"/>
    <col min="2565" max="2565" width="8.85546875" bestFit="1" customWidth="1"/>
    <col min="2566" max="2566" width="6.42578125" bestFit="1" customWidth="1"/>
    <col min="2567" max="2567" width="21" bestFit="1" customWidth="1"/>
    <col min="2568" max="2568" width="6" bestFit="1" customWidth="1"/>
    <col min="2569" max="2569" width="9" customWidth="1"/>
    <col min="2570" max="2570" width="14.7109375" customWidth="1"/>
    <col min="2571" max="2571" width="12.7109375" customWidth="1"/>
    <col min="2572" max="2572" width="11.5703125" customWidth="1"/>
    <col min="2573" max="2573" width="15.140625" customWidth="1"/>
    <col min="2574" max="2574" width="102.5703125" customWidth="1"/>
    <col min="2818" max="2818" width="3.28515625" bestFit="1" customWidth="1"/>
    <col min="2819" max="2819" width="4.7109375" customWidth="1"/>
    <col min="2820" max="2820" width="92.140625" customWidth="1"/>
    <col min="2821" max="2821" width="8.85546875" bestFit="1" customWidth="1"/>
    <col min="2822" max="2822" width="6.42578125" bestFit="1" customWidth="1"/>
    <col min="2823" max="2823" width="21" bestFit="1" customWidth="1"/>
    <col min="2824" max="2824" width="6" bestFit="1" customWidth="1"/>
    <col min="2825" max="2825" width="9" customWidth="1"/>
    <col min="2826" max="2826" width="14.7109375" customWidth="1"/>
    <col min="2827" max="2827" width="12.7109375" customWidth="1"/>
    <col min="2828" max="2828" width="11.5703125" customWidth="1"/>
    <col min="2829" max="2829" width="15.140625" customWidth="1"/>
    <col min="2830" max="2830" width="102.5703125" customWidth="1"/>
    <col min="3074" max="3074" width="3.28515625" bestFit="1" customWidth="1"/>
    <col min="3075" max="3075" width="4.7109375" customWidth="1"/>
    <col min="3076" max="3076" width="92.140625" customWidth="1"/>
    <col min="3077" max="3077" width="8.85546875" bestFit="1" customWidth="1"/>
    <col min="3078" max="3078" width="6.42578125" bestFit="1" customWidth="1"/>
    <col min="3079" max="3079" width="21" bestFit="1" customWidth="1"/>
    <col min="3080" max="3080" width="6" bestFit="1" customWidth="1"/>
    <col min="3081" max="3081" width="9" customWidth="1"/>
    <col min="3082" max="3082" width="14.7109375" customWidth="1"/>
    <col min="3083" max="3083" width="12.7109375" customWidth="1"/>
    <col min="3084" max="3084" width="11.5703125" customWidth="1"/>
    <col min="3085" max="3085" width="15.140625" customWidth="1"/>
    <col min="3086" max="3086" width="102.5703125" customWidth="1"/>
    <col min="3330" max="3330" width="3.28515625" bestFit="1" customWidth="1"/>
    <col min="3331" max="3331" width="4.7109375" customWidth="1"/>
    <col min="3332" max="3332" width="92.140625" customWidth="1"/>
    <col min="3333" max="3333" width="8.85546875" bestFit="1" customWidth="1"/>
    <col min="3334" max="3334" width="6.42578125" bestFit="1" customWidth="1"/>
    <col min="3335" max="3335" width="21" bestFit="1" customWidth="1"/>
    <col min="3336" max="3336" width="6" bestFit="1" customWidth="1"/>
    <col min="3337" max="3337" width="9" customWidth="1"/>
    <col min="3338" max="3338" width="14.7109375" customWidth="1"/>
    <col min="3339" max="3339" width="12.7109375" customWidth="1"/>
    <col min="3340" max="3340" width="11.5703125" customWidth="1"/>
    <col min="3341" max="3341" width="15.140625" customWidth="1"/>
    <col min="3342" max="3342" width="102.5703125" customWidth="1"/>
    <col min="3586" max="3586" width="3.28515625" bestFit="1" customWidth="1"/>
    <col min="3587" max="3587" width="4.7109375" customWidth="1"/>
    <col min="3588" max="3588" width="92.140625" customWidth="1"/>
    <col min="3589" max="3589" width="8.85546875" bestFit="1" customWidth="1"/>
    <col min="3590" max="3590" width="6.42578125" bestFit="1" customWidth="1"/>
    <col min="3591" max="3591" width="21" bestFit="1" customWidth="1"/>
    <col min="3592" max="3592" width="6" bestFit="1" customWidth="1"/>
    <col min="3593" max="3593" width="9" customWidth="1"/>
    <col min="3594" max="3594" width="14.7109375" customWidth="1"/>
    <col min="3595" max="3595" width="12.7109375" customWidth="1"/>
    <col min="3596" max="3596" width="11.5703125" customWidth="1"/>
    <col min="3597" max="3597" width="15.140625" customWidth="1"/>
    <col min="3598" max="3598" width="102.5703125" customWidth="1"/>
    <col min="3842" max="3842" width="3.28515625" bestFit="1" customWidth="1"/>
    <col min="3843" max="3843" width="4.7109375" customWidth="1"/>
    <col min="3844" max="3844" width="92.140625" customWidth="1"/>
    <col min="3845" max="3845" width="8.85546875" bestFit="1" customWidth="1"/>
    <col min="3846" max="3846" width="6.42578125" bestFit="1" customWidth="1"/>
    <col min="3847" max="3847" width="21" bestFit="1" customWidth="1"/>
    <col min="3848" max="3848" width="6" bestFit="1" customWidth="1"/>
    <col min="3849" max="3849" width="9" customWidth="1"/>
    <col min="3850" max="3850" width="14.7109375" customWidth="1"/>
    <col min="3851" max="3851" width="12.7109375" customWidth="1"/>
    <col min="3852" max="3852" width="11.5703125" customWidth="1"/>
    <col min="3853" max="3853" width="15.140625" customWidth="1"/>
    <col min="3854" max="3854" width="102.5703125" customWidth="1"/>
    <col min="4098" max="4098" width="3.28515625" bestFit="1" customWidth="1"/>
    <col min="4099" max="4099" width="4.7109375" customWidth="1"/>
    <col min="4100" max="4100" width="92.140625" customWidth="1"/>
    <col min="4101" max="4101" width="8.85546875" bestFit="1" customWidth="1"/>
    <col min="4102" max="4102" width="6.42578125" bestFit="1" customWidth="1"/>
    <col min="4103" max="4103" width="21" bestFit="1" customWidth="1"/>
    <col min="4104" max="4104" width="6" bestFit="1" customWidth="1"/>
    <col min="4105" max="4105" width="9" customWidth="1"/>
    <col min="4106" max="4106" width="14.7109375" customWidth="1"/>
    <col min="4107" max="4107" width="12.7109375" customWidth="1"/>
    <col min="4108" max="4108" width="11.5703125" customWidth="1"/>
    <col min="4109" max="4109" width="15.140625" customWidth="1"/>
    <col min="4110" max="4110" width="102.5703125" customWidth="1"/>
    <col min="4354" max="4354" width="3.28515625" bestFit="1" customWidth="1"/>
    <col min="4355" max="4355" width="4.7109375" customWidth="1"/>
    <col min="4356" max="4356" width="92.140625" customWidth="1"/>
    <col min="4357" max="4357" width="8.85546875" bestFit="1" customWidth="1"/>
    <col min="4358" max="4358" width="6.42578125" bestFit="1" customWidth="1"/>
    <col min="4359" max="4359" width="21" bestFit="1" customWidth="1"/>
    <col min="4360" max="4360" width="6" bestFit="1" customWidth="1"/>
    <col min="4361" max="4361" width="9" customWidth="1"/>
    <col min="4362" max="4362" width="14.7109375" customWidth="1"/>
    <col min="4363" max="4363" width="12.7109375" customWidth="1"/>
    <col min="4364" max="4364" width="11.5703125" customWidth="1"/>
    <col min="4365" max="4365" width="15.140625" customWidth="1"/>
    <col min="4366" max="4366" width="102.5703125" customWidth="1"/>
    <col min="4610" max="4610" width="3.28515625" bestFit="1" customWidth="1"/>
    <col min="4611" max="4611" width="4.7109375" customWidth="1"/>
    <col min="4612" max="4612" width="92.140625" customWidth="1"/>
    <col min="4613" max="4613" width="8.85546875" bestFit="1" customWidth="1"/>
    <col min="4614" max="4614" width="6.42578125" bestFit="1" customWidth="1"/>
    <col min="4615" max="4615" width="21" bestFit="1" customWidth="1"/>
    <col min="4616" max="4616" width="6" bestFit="1" customWidth="1"/>
    <col min="4617" max="4617" width="9" customWidth="1"/>
    <col min="4618" max="4618" width="14.7109375" customWidth="1"/>
    <col min="4619" max="4619" width="12.7109375" customWidth="1"/>
    <col min="4620" max="4620" width="11.5703125" customWidth="1"/>
    <col min="4621" max="4621" width="15.140625" customWidth="1"/>
    <col min="4622" max="4622" width="102.5703125" customWidth="1"/>
    <col min="4866" max="4866" width="3.28515625" bestFit="1" customWidth="1"/>
    <col min="4867" max="4867" width="4.7109375" customWidth="1"/>
    <col min="4868" max="4868" width="92.140625" customWidth="1"/>
    <col min="4869" max="4869" width="8.85546875" bestFit="1" customWidth="1"/>
    <col min="4870" max="4870" width="6.42578125" bestFit="1" customWidth="1"/>
    <col min="4871" max="4871" width="21" bestFit="1" customWidth="1"/>
    <col min="4872" max="4872" width="6" bestFit="1" customWidth="1"/>
    <col min="4873" max="4873" width="9" customWidth="1"/>
    <col min="4874" max="4874" width="14.7109375" customWidth="1"/>
    <col min="4875" max="4875" width="12.7109375" customWidth="1"/>
    <col min="4876" max="4876" width="11.5703125" customWidth="1"/>
    <col min="4877" max="4877" width="15.140625" customWidth="1"/>
    <col min="4878" max="4878" width="102.5703125" customWidth="1"/>
    <col min="5122" max="5122" width="3.28515625" bestFit="1" customWidth="1"/>
    <col min="5123" max="5123" width="4.7109375" customWidth="1"/>
    <col min="5124" max="5124" width="92.140625" customWidth="1"/>
    <col min="5125" max="5125" width="8.85546875" bestFit="1" customWidth="1"/>
    <col min="5126" max="5126" width="6.42578125" bestFit="1" customWidth="1"/>
    <col min="5127" max="5127" width="21" bestFit="1" customWidth="1"/>
    <col min="5128" max="5128" width="6" bestFit="1" customWidth="1"/>
    <col min="5129" max="5129" width="9" customWidth="1"/>
    <col min="5130" max="5130" width="14.7109375" customWidth="1"/>
    <col min="5131" max="5131" width="12.7109375" customWidth="1"/>
    <col min="5132" max="5132" width="11.5703125" customWidth="1"/>
    <col min="5133" max="5133" width="15.140625" customWidth="1"/>
    <col min="5134" max="5134" width="102.5703125" customWidth="1"/>
    <col min="5378" max="5378" width="3.28515625" bestFit="1" customWidth="1"/>
    <col min="5379" max="5379" width="4.7109375" customWidth="1"/>
    <col min="5380" max="5380" width="92.140625" customWidth="1"/>
    <col min="5381" max="5381" width="8.85546875" bestFit="1" customWidth="1"/>
    <col min="5382" max="5382" width="6.42578125" bestFit="1" customWidth="1"/>
    <col min="5383" max="5383" width="21" bestFit="1" customWidth="1"/>
    <col min="5384" max="5384" width="6" bestFit="1" customWidth="1"/>
    <col min="5385" max="5385" width="9" customWidth="1"/>
    <col min="5386" max="5386" width="14.7109375" customWidth="1"/>
    <col min="5387" max="5387" width="12.7109375" customWidth="1"/>
    <col min="5388" max="5388" width="11.5703125" customWidth="1"/>
    <col min="5389" max="5389" width="15.140625" customWidth="1"/>
    <col min="5390" max="5390" width="102.5703125" customWidth="1"/>
    <col min="5634" max="5634" width="3.28515625" bestFit="1" customWidth="1"/>
    <col min="5635" max="5635" width="4.7109375" customWidth="1"/>
    <col min="5636" max="5636" width="92.140625" customWidth="1"/>
    <col min="5637" max="5637" width="8.85546875" bestFit="1" customWidth="1"/>
    <col min="5638" max="5638" width="6.42578125" bestFit="1" customWidth="1"/>
    <col min="5639" max="5639" width="21" bestFit="1" customWidth="1"/>
    <col min="5640" max="5640" width="6" bestFit="1" customWidth="1"/>
    <col min="5641" max="5641" width="9" customWidth="1"/>
    <col min="5642" max="5642" width="14.7109375" customWidth="1"/>
    <col min="5643" max="5643" width="12.7109375" customWidth="1"/>
    <col min="5644" max="5644" width="11.5703125" customWidth="1"/>
    <col min="5645" max="5645" width="15.140625" customWidth="1"/>
    <col min="5646" max="5646" width="102.5703125" customWidth="1"/>
    <col min="5890" max="5890" width="3.28515625" bestFit="1" customWidth="1"/>
    <col min="5891" max="5891" width="4.7109375" customWidth="1"/>
    <col min="5892" max="5892" width="92.140625" customWidth="1"/>
    <col min="5893" max="5893" width="8.85546875" bestFit="1" customWidth="1"/>
    <col min="5894" max="5894" width="6.42578125" bestFit="1" customWidth="1"/>
    <col min="5895" max="5895" width="21" bestFit="1" customWidth="1"/>
    <col min="5896" max="5896" width="6" bestFit="1" customWidth="1"/>
    <col min="5897" max="5897" width="9" customWidth="1"/>
    <col min="5898" max="5898" width="14.7109375" customWidth="1"/>
    <col min="5899" max="5899" width="12.7109375" customWidth="1"/>
    <col min="5900" max="5900" width="11.5703125" customWidth="1"/>
    <col min="5901" max="5901" width="15.140625" customWidth="1"/>
    <col min="5902" max="5902" width="102.5703125" customWidth="1"/>
    <col min="6146" max="6146" width="3.28515625" bestFit="1" customWidth="1"/>
    <col min="6147" max="6147" width="4.7109375" customWidth="1"/>
    <col min="6148" max="6148" width="92.140625" customWidth="1"/>
    <col min="6149" max="6149" width="8.85546875" bestFit="1" customWidth="1"/>
    <col min="6150" max="6150" width="6.42578125" bestFit="1" customWidth="1"/>
    <col min="6151" max="6151" width="21" bestFit="1" customWidth="1"/>
    <col min="6152" max="6152" width="6" bestFit="1" customWidth="1"/>
    <col min="6153" max="6153" width="9" customWidth="1"/>
    <col min="6154" max="6154" width="14.7109375" customWidth="1"/>
    <col min="6155" max="6155" width="12.7109375" customWidth="1"/>
    <col min="6156" max="6156" width="11.5703125" customWidth="1"/>
    <col min="6157" max="6157" width="15.140625" customWidth="1"/>
    <col min="6158" max="6158" width="102.5703125" customWidth="1"/>
    <col min="6402" max="6402" width="3.28515625" bestFit="1" customWidth="1"/>
    <col min="6403" max="6403" width="4.7109375" customWidth="1"/>
    <col min="6404" max="6404" width="92.140625" customWidth="1"/>
    <col min="6405" max="6405" width="8.85546875" bestFit="1" customWidth="1"/>
    <col min="6406" max="6406" width="6.42578125" bestFit="1" customWidth="1"/>
    <col min="6407" max="6407" width="21" bestFit="1" customWidth="1"/>
    <col min="6408" max="6408" width="6" bestFit="1" customWidth="1"/>
    <col min="6409" max="6409" width="9" customWidth="1"/>
    <col min="6410" max="6410" width="14.7109375" customWidth="1"/>
    <col min="6411" max="6411" width="12.7109375" customWidth="1"/>
    <col min="6412" max="6412" width="11.5703125" customWidth="1"/>
    <col min="6413" max="6413" width="15.140625" customWidth="1"/>
    <col min="6414" max="6414" width="102.5703125" customWidth="1"/>
    <col min="6658" max="6658" width="3.28515625" bestFit="1" customWidth="1"/>
    <col min="6659" max="6659" width="4.7109375" customWidth="1"/>
    <col min="6660" max="6660" width="92.140625" customWidth="1"/>
    <col min="6661" max="6661" width="8.85546875" bestFit="1" customWidth="1"/>
    <col min="6662" max="6662" width="6.42578125" bestFit="1" customWidth="1"/>
    <col min="6663" max="6663" width="21" bestFit="1" customWidth="1"/>
    <col min="6664" max="6664" width="6" bestFit="1" customWidth="1"/>
    <col min="6665" max="6665" width="9" customWidth="1"/>
    <col min="6666" max="6666" width="14.7109375" customWidth="1"/>
    <col min="6667" max="6667" width="12.7109375" customWidth="1"/>
    <col min="6668" max="6668" width="11.5703125" customWidth="1"/>
    <col min="6669" max="6669" width="15.140625" customWidth="1"/>
    <col min="6670" max="6670" width="102.5703125" customWidth="1"/>
    <col min="6914" max="6914" width="3.28515625" bestFit="1" customWidth="1"/>
    <col min="6915" max="6915" width="4.7109375" customWidth="1"/>
    <col min="6916" max="6916" width="92.140625" customWidth="1"/>
    <col min="6917" max="6917" width="8.85546875" bestFit="1" customWidth="1"/>
    <col min="6918" max="6918" width="6.42578125" bestFit="1" customWidth="1"/>
    <col min="6919" max="6919" width="21" bestFit="1" customWidth="1"/>
    <col min="6920" max="6920" width="6" bestFit="1" customWidth="1"/>
    <col min="6921" max="6921" width="9" customWidth="1"/>
    <col min="6922" max="6922" width="14.7109375" customWidth="1"/>
    <col min="6923" max="6923" width="12.7109375" customWidth="1"/>
    <col min="6924" max="6924" width="11.5703125" customWidth="1"/>
    <col min="6925" max="6925" width="15.140625" customWidth="1"/>
    <col min="6926" max="6926" width="102.5703125" customWidth="1"/>
    <col min="7170" max="7170" width="3.28515625" bestFit="1" customWidth="1"/>
    <col min="7171" max="7171" width="4.7109375" customWidth="1"/>
    <col min="7172" max="7172" width="92.140625" customWidth="1"/>
    <col min="7173" max="7173" width="8.85546875" bestFit="1" customWidth="1"/>
    <col min="7174" max="7174" width="6.42578125" bestFit="1" customWidth="1"/>
    <col min="7175" max="7175" width="21" bestFit="1" customWidth="1"/>
    <col min="7176" max="7176" width="6" bestFit="1" customWidth="1"/>
    <col min="7177" max="7177" width="9" customWidth="1"/>
    <col min="7178" max="7178" width="14.7109375" customWidth="1"/>
    <col min="7179" max="7179" width="12.7109375" customWidth="1"/>
    <col min="7180" max="7180" width="11.5703125" customWidth="1"/>
    <col min="7181" max="7181" width="15.140625" customWidth="1"/>
    <col min="7182" max="7182" width="102.5703125" customWidth="1"/>
    <col min="7426" max="7426" width="3.28515625" bestFit="1" customWidth="1"/>
    <col min="7427" max="7427" width="4.7109375" customWidth="1"/>
    <col min="7428" max="7428" width="92.140625" customWidth="1"/>
    <col min="7429" max="7429" width="8.85546875" bestFit="1" customWidth="1"/>
    <col min="7430" max="7430" width="6.42578125" bestFit="1" customWidth="1"/>
    <col min="7431" max="7431" width="21" bestFit="1" customWidth="1"/>
    <col min="7432" max="7432" width="6" bestFit="1" customWidth="1"/>
    <col min="7433" max="7433" width="9" customWidth="1"/>
    <col min="7434" max="7434" width="14.7109375" customWidth="1"/>
    <col min="7435" max="7435" width="12.7109375" customWidth="1"/>
    <col min="7436" max="7436" width="11.5703125" customWidth="1"/>
    <col min="7437" max="7437" width="15.140625" customWidth="1"/>
    <col min="7438" max="7438" width="102.5703125" customWidth="1"/>
    <col min="7682" max="7682" width="3.28515625" bestFit="1" customWidth="1"/>
    <col min="7683" max="7683" width="4.7109375" customWidth="1"/>
    <col min="7684" max="7684" width="92.140625" customWidth="1"/>
    <col min="7685" max="7685" width="8.85546875" bestFit="1" customWidth="1"/>
    <col min="7686" max="7686" width="6.42578125" bestFit="1" customWidth="1"/>
    <col min="7687" max="7687" width="21" bestFit="1" customWidth="1"/>
    <col min="7688" max="7688" width="6" bestFit="1" customWidth="1"/>
    <col min="7689" max="7689" width="9" customWidth="1"/>
    <col min="7690" max="7690" width="14.7109375" customWidth="1"/>
    <col min="7691" max="7691" width="12.7109375" customWidth="1"/>
    <col min="7692" max="7692" width="11.5703125" customWidth="1"/>
    <col min="7693" max="7693" width="15.140625" customWidth="1"/>
    <col min="7694" max="7694" width="102.5703125" customWidth="1"/>
    <col min="7938" max="7938" width="3.28515625" bestFit="1" customWidth="1"/>
    <col min="7939" max="7939" width="4.7109375" customWidth="1"/>
    <col min="7940" max="7940" width="92.140625" customWidth="1"/>
    <col min="7941" max="7941" width="8.85546875" bestFit="1" customWidth="1"/>
    <col min="7942" max="7942" width="6.42578125" bestFit="1" customWidth="1"/>
    <col min="7943" max="7943" width="21" bestFit="1" customWidth="1"/>
    <col min="7944" max="7944" width="6" bestFit="1" customWidth="1"/>
    <col min="7945" max="7945" width="9" customWidth="1"/>
    <col min="7946" max="7946" width="14.7109375" customWidth="1"/>
    <col min="7947" max="7947" width="12.7109375" customWidth="1"/>
    <col min="7948" max="7948" width="11.5703125" customWidth="1"/>
    <col min="7949" max="7949" width="15.140625" customWidth="1"/>
    <col min="7950" max="7950" width="102.5703125" customWidth="1"/>
    <col min="8194" max="8194" width="3.28515625" bestFit="1" customWidth="1"/>
    <col min="8195" max="8195" width="4.7109375" customWidth="1"/>
    <col min="8196" max="8196" width="92.140625" customWidth="1"/>
    <col min="8197" max="8197" width="8.85546875" bestFit="1" customWidth="1"/>
    <col min="8198" max="8198" width="6.42578125" bestFit="1" customWidth="1"/>
    <col min="8199" max="8199" width="21" bestFit="1" customWidth="1"/>
    <col min="8200" max="8200" width="6" bestFit="1" customWidth="1"/>
    <col min="8201" max="8201" width="9" customWidth="1"/>
    <col min="8202" max="8202" width="14.7109375" customWidth="1"/>
    <col min="8203" max="8203" width="12.7109375" customWidth="1"/>
    <col min="8204" max="8204" width="11.5703125" customWidth="1"/>
    <col min="8205" max="8205" width="15.140625" customWidth="1"/>
    <col min="8206" max="8206" width="102.5703125" customWidth="1"/>
    <col min="8450" max="8450" width="3.28515625" bestFit="1" customWidth="1"/>
    <col min="8451" max="8451" width="4.7109375" customWidth="1"/>
    <col min="8452" max="8452" width="92.140625" customWidth="1"/>
    <col min="8453" max="8453" width="8.85546875" bestFit="1" customWidth="1"/>
    <col min="8454" max="8454" width="6.42578125" bestFit="1" customWidth="1"/>
    <col min="8455" max="8455" width="21" bestFit="1" customWidth="1"/>
    <col min="8456" max="8456" width="6" bestFit="1" customWidth="1"/>
    <col min="8457" max="8457" width="9" customWidth="1"/>
    <col min="8458" max="8458" width="14.7109375" customWidth="1"/>
    <col min="8459" max="8459" width="12.7109375" customWidth="1"/>
    <col min="8460" max="8460" width="11.5703125" customWidth="1"/>
    <col min="8461" max="8461" width="15.140625" customWidth="1"/>
    <col min="8462" max="8462" width="102.5703125" customWidth="1"/>
    <col min="8706" max="8706" width="3.28515625" bestFit="1" customWidth="1"/>
    <col min="8707" max="8707" width="4.7109375" customWidth="1"/>
    <col min="8708" max="8708" width="92.140625" customWidth="1"/>
    <col min="8709" max="8709" width="8.85546875" bestFit="1" customWidth="1"/>
    <col min="8710" max="8710" width="6.42578125" bestFit="1" customWidth="1"/>
    <col min="8711" max="8711" width="21" bestFit="1" customWidth="1"/>
    <col min="8712" max="8712" width="6" bestFit="1" customWidth="1"/>
    <col min="8713" max="8713" width="9" customWidth="1"/>
    <col min="8714" max="8714" width="14.7109375" customWidth="1"/>
    <col min="8715" max="8715" width="12.7109375" customWidth="1"/>
    <col min="8716" max="8716" width="11.5703125" customWidth="1"/>
    <col min="8717" max="8717" width="15.140625" customWidth="1"/>
    <col min="8718" max="8718" width="102.5703125" customWidth="1"/>
    <col min="8962" max="8962" width="3.28515625" bestFit="1" customWidth="1"/>
    <col min="8963" max="8963" width="4.7109375" customWidth="1"/>
    <col min="8964" max="8964" width="92.140625" customWidth="1"/>
    <col min="8965" max="8965" width="8.85546875" bestFit="1" customWidth="1"/>
    <col min="8966" max="8966" width="6.42578125" bestFit="1" customWidth="1"/>
    <col min="8967" max="8967" width="21" bestFit="1" customWidth="1"/>
    <col min="8968" max="8968" width="6" bestFit="1" customWidth="1"/>
    <col min="8969" max="8969" width="9" customWidth="1"/>
    <col min="8970" max="8970" width="14.7109375" customWidth="1"/>
    <col min="8971" max="8971" width="12.7109375" customWidth="1"/>
    <col min="8972" max="8972" width="11.5703125" customWidth="1"/>
    <col min="8973" max="8973" width="15.140625" customWidth="1"/>
    <col min="8974" max="8974" width="102.5703125" customWidth="1"/>
    <col min="9218" max="9218" width="3.28515625" bestFit="1" customWidth="1"/>
    <col min="9219" max="9219" width="4.7109375" customWidth="1"/>
    <col min="9220" max="9220" width="92.140625" customWidth="1"/>
    <col min="9221" max="9221" width="8.85546875" bestFit="1" customWidth="1"/>
    <col min="9222" max="9222" width="6.42578125" bestFit="1" customWidth="1"/>
    <col min="9223" max="9223" width="21" bestFit="1" customWidth="1"/>
    <col min="9224" max="9224" width="6" bestFit="1" customWidth="1"/>
    <col min="9225" max="9225" width="9" customWidth="1"/>
    <col min="9226" max="9226" width="14.7109375" customWidth="1"/>
    <col min="9227" max="9227" width="12.7109375" customWidth="1"/>
    <col min="9228" max="9228" width="11.5703125" customWidth="1"/>
    <col min="9229" max="9229" width="15.140625" customWidth="1"/>
    <col min="9230" max="9230" width="102.5703125" customWidth="1"/>
    <col min="9474" max="9474" width="3.28515625" bestFit="1" customWidth="1"/>
    <col min="9475" max="9475" width="4.7109375" customWidth="1"/>
    <col min="9476" max="9476" width="92.140625" customWidth="1"/>
    <col min="9477" max="9477" width="8.85546875" bestFit="1" customWidth="1"/>
    <col min="9478" max="9478" width="6.42578125" bestFit="1" customWidth="1"/>
    <col min="9479" max="9479" width="21" bestFit="1" customWidth="1"/>
    <col min="9480" max="9480" width="6" bestFit="1" customWidth="1"/>
    <col min="9481" max="9481" width="9" customWidth="1"/>
    <col min="9482" max="9482" width="14.7109375" customWidth="1"/>
    <col min="9483" max="9483" width="12.7109375" customWidth="1"/>
    <col min="9484" max="9484" width="11.5703125" customWidth="1"/>
    <col min="9485" max="9485" width="15.140625" customWidth="1"/>
    <col min="9486" max="9486" width="102.5703125" customWidth="1"/>
    <col min="9730" max="9730" width="3.28515625" bestFit="1" customWidth="1"/>
    <col min="9731" max="9731" width="4.7109375" customWidth="1"/>
    <col min="9732" max="9732" width="92.140625" customWidth="1"/>
    <col min="9733" max="9733" width="8.85546875" bestFit="1" customWidth="1"/>
    <col min="9734" max="9734" width="6.42578125" bestFit="1" customWidth="1"/>
    <col min="9735" max="9735" width="21" bestFit="1" customWidth="1"/>
    <col min="9736" max="9736" width="6" bestFit="1" customWidth="1"/>
    <col min="9737" max="9737" width="9" customWidth="1"/>
    <col min="9738" max="9738" width="14.7109375" customWidth="1"/>
    <col min="9739" max="9739" width="12.7109375" customWidth="1"/>
    <col min="9740" max="9740" width="11.5703125" customWidth="1"/>
    <col min="9741" max="9741" width="15.140625" customWidth="1"/>
    <col min="9742" max="9742" width="102.5703125" customWidth="1"/>
    <col min="9986" max="9986" width="3.28515625" bestFit="1" customWidth="1"/>
    <col min="9987" max="9987" width="4.7109375" customWidth="1"/>
    <col min="9988" max="9988" width="92.140625" customWidth="1"/>
    <col min="9989" max="9989" width="8.85546875" bestFit="1" customWidth="1"/>
    <col min="9990" max="9990" width="6.42578125" bestFit="1" customWidth="1"/>
    <col min="9991" max="9991" width="21" bestFit="1" customWidth="1"/>
    <col min="9992" max="9992" width="6" bestFit="1" customWidth="1"/>
    <col min="9993" max="9993" width="9" customWidth="1"/>
    <col min="9994" max="9994" width="14.7109375" customWidth="1"/>
    <col min="9995" max="9995" width="12.7109375" customWidth="1"/>
    <col min="9996" max="9996" width="11.5703125" customWidth="1"/>
    <col min="9997" max="9997" width="15.140625" customWidth="1"/>
    <col min="9998" max="9998" width="102.5703125" customWidth="1"/>
    <col min="10242" max="10242" width="3.28515625" bestFit="1" customWidth="1"/>
    <col min="10243" max="10243" width="4.7109375" customWidth="1"/>
    <col min="10244" max="10244" width="92.140625" customWidth="1"/>
    <col min="10245" max="10245" width="8.85546875" bestFit="1" customWidth="1"/>
    <col min="10246" max="10246" width="6.42578125" bestFit="1" customWidth="1"/>
    <col min="10247" max="10247" width="21" bestFit="1" customWidth="1"/>
    <col min="10248" max="10248" width="6" bestFit="1" customWidth="1"/>
    <col min="10249" max="10249" width="9" customWidth="1"/>
    <col min="10250" max="10250" width="14.7109375" customWidth="1"/>
    <col min="10251" max="10251" width="12.7109375" customWidth="1"/>
    <col min="10252" max="10252" width="11.5703125" customWidth="1"/>
    <col min="10253" max="10253" width="15.140625" customWidth="1"/>
    <col min="10254" max="10254" width="102.5703125" customWidth="1"/>
    <col min="10498" max="10498" width="3.28515625" bestFit="1" customWidth="1"/>
    <col min="10499" max="10499" width="4.7109375" customWidth="1"/>
    <col min="10500" max="10500" width="92.140625" customWidth="1"/>
    <col min="10501" max="10501" width="8.85546875" bestFit="1" customWidth="1"/>
    <col min="10502" max="10502" width="6.42578125" bestFit="1" customWidth="1"/>
    <col min="10503" max="10503" width="21" bestFit="1" customWidth="1"/>
    <col min="10504" max="10504" width="6" bestFit="1" customWidth="1"/>
    <col min="10505" max="10505" width="9" customWidth="1"/>
    <col min="10506" max="10506" width="14.7109375" customWidth="1"/>
    <col min="10507" max="10507" width="12.7109375" customWidth="1"/>
    <col min="10508" max="10508" width="11.5703125" customWidth="1"/>
    <col min="10509" max="10509" width="15.140625" customWidth="1"/>
    <col min="10510" max="10510" width="102.5703125" customWidth="1"/>
    <col min="10754" max="10754" width="3.28515625" bestFit="1" customWidth="1"/>
    <col min="10755" max="10755" width="4.7109375" customWidth="1"/>
    <col min="10756" max="10756" width="92.140625" customWidth="1"/>
    <col min="10757" max="10757" width="8.85546875" bestFit="1" customWidth="1"/>
    <col min="10758" max="10758" width="6.42578125" bestFit="1" customWidth="1"/>
    <col min="10759" max="10759" width="21" bestFit="1" customWidth="1"/>
    <col min="10760" max="10760" width="6" bestFit="1" customWidth="1"/>
    <col min="10761" max="10761" width="9" customWidth="1"/>
    <col min="10762" max="10762" width="14.7109375" customWidth="1"/>
    <col min="10763" max="10763" width="12.7109375" customWidth="1"/>
    <col min="10764" max="10764" width="11.5703125" customWidth="1"/>
    <col min="10765" max="10765" width="15.140625" customWidth="1"/>
    <col min="10766" max="10766" width="102.5703125" customWidth="1"/>
    <col min="11010" max="11010" width="3.28515625" bestFit="1" customWidth="1"/>
    <col min="11011" max="11011" width="4.7109375" customWidth="1"/>
    <col min="11012" max="11012" width="92.140625" customWidth="1"/>
    <col min="11013" max="11013" width="8.85546875" bestFit="1" customWidth="1"/>
    <col min="11014" max="11014" width="6.42578125" bestFit="1" customWidth="1"/>
    <col min="11015" max="11015" width="21" bestFit="1" customWidth="1"/>
    <col min="11016" max="11016" width="6" bestFit="1" customWidth="1"/>
    <col min="11017" max="11017" width="9" customWidth="1"/>
    <col min="11018" max="11018" width="14.7109375" customWidth="1"/>
    <col min="11019" max="11019" width="12.7109375" customWidth="1"/>
    <col min="11020" max="11020" width="11.5703125" customWidth="1"/>
    <col min="11021" max="11021" width="15.140625" customWidth="1"/>
    <col min="11022" max="11022" width="102.5703125" customWidth="1"/>
    <col min="11266" max="11266" width="3.28515625" bestFit="1" customWidth="1"/>
    <col min="11267" max="11267" width="4.7109375" customWidth="1"/>
    <col min="11268" max="11268" width="92.140625" customWidth="1"/>
    <col min="11269" max="11269" width="8.85546875" bestFit="1" customWidth="1"/>
    <col min="11270" max="11270" width="6.42578125" bestFit="1" customWidth="1"/>
    <col min="11271" max="11271" width="21" bestFit="1" customWidth="1"/>
    <col min="11272" max="11272" width="6" bestFit="1" customWidth="1"/>
    <col min="11273" max="11273" width="9" customWidth="1"/>
    <col min="11274" max="11274" width="14.7109375" customWidth="1"/>
    <col min="11275" max="11275" width="12.7109375" customWidth="1"/>
    <col min="11276" max="11276" width="11.5703125" customWidth="1"/>
    <col min="11277" max="11277" width="15.140625" customWidth="1"/>
    <col min="11278" max="11278" width="102.5703125" customWidth="1"/>
    <col min="11522" max="11522" width="3.28515625" bestFit="1" customWidth="1"/>
    <col min="11523" max="11523" width="4.7109375" customWidth="1"/>
    <col min="11524" max="11524" width="92.140625" customWidth="1"/>
    <col min="11525" max="11525" width="8.85546875" bestFit="1" customWidth="1"/>
    <col min="11526" max="11526" width="6.42578125" bestFit="1" customWidth="1"/>
    <col min="11527" max="11527" width="21" bestFit="1" customWidth="1"/>
    <col min="11528" max="11528" width="6" bestFit="1" customWidth="1"/>
    <col min="11529" max="11529" width="9" customWidth="1"/>
    <col min="11530" max="11530" width="14.7109375" customWidth="1"/>
    <col min="11531" max="11531" width="12.7109375" customWidth="1"/>
    <col min="11532" max="11532" width="11.5703125" customWidth="1"/>
    <col min="11533" max="11533" width="15.140625" customWidth="1"/>
    <col min="11534" max="11534" width="102.5703125" customWidth="1"/>
    <col min="11778" max="11778" width="3.28515625" bestFit="1" customWidth="1"/>
    <col min="11779" max="11779" width="4.7109375" customWidth="1"/>
    <col min="11780" max="11780" width="92.140625" customWidth="1"/>
    <col min="11781" max="11781" width="8.85546875" bestFit="1" customWidth="1"/>
    <col min="11782" max="11782" width="6.42578125" bestFit="1" customWidth="1"/>
    <col min="11783" max="11783" width="21" bestFit="1" customWidth="1"/>
    <col min="11784" max="11784" width="6" bestFit="1" customWidth="1"/>
    <col min="11785" max="11785" width="9" customWidth="1"/>
    <col min="11786" max="11786" width="14.7109375" customWidth="1"/>
    <col min="11787" max="11787" width="12.7109375" customWidth="1"/>
    <col min="11788" max="11788" width="11.5703125" customWidth="1"/>
    <col min="11789" max="11789" width="15.140625" customWidth="1"/>
    <col min="11790" max="11790" width="102.5703125" customWidth="1"/>
    <col min="12034" max="12034" width="3.28515625" bestFit="1" customWidth="1"/>
    <col min="12035" max="12035" width="4.7109375" customWidth="1"/>
    <col min="12036" max="12036" width="92.140625" customWidth="1"/>
    <col min="12037" max="12037" width="8.85546875" bestFit="1" customWidth="1"/>
    <col min="12038" max="12038" width="6.42578125" bestFit="1" customWidth="1"/>
    <col min="12039" max="12039" width="21" bestFit="1" customWidth="1"/>
    <col min="12040" max="12040" width="6" bestFit="1" customWidth="1"/>
    <col min="12041" max="12041" width="9" customWidth="1"/>
    <col min="12042" max="12042" width="14.7109375" customWidth="1"/>
    <col min="12043" max="12043" width="12.7109375" customWidth="1"/>
    <col min="12044" max="12044" width="11.5703125" customWidth="1"/>
    <col min="12045" max="12045" width="15.140625" customWidth="1"/>
    <col min="12046" max="12046" width="102.5703125" customWidth="1"/>
    <col min="12290" max="12290" width="3.28515625" bestFit="1" customWidth="1"/>
    <col min="12291" max="12291" width="4.7109375" customWidth="1"/>
    <col min="12292" max="12292" width="92.140625" customWidth="1"/>
    <col min="12293" max="12293" width="8.85546875" bestFit="1" customWidth="1"/>
    <col min="12294" max="12294" width="6.42578125" bestFit="1" customWidth="1"/>
    <col min="12295" max="12295" width="21" bestFit="1" customWidth="1"/>
    <col min="12296" max="12296" width="6" bestFit="1" customWidth="1"/>
    <col min="12297" max="12297" width="9" customWidth="1"/>
    <col min="12298" max="12298" width="14.7109375" customWidth="1"/>
    <col min="12299" max="12299" width="12.7109375" customWidth="1"/>
    <col min="12300" max="12300" width="11.5703125" customWidth="1"/>
    <col min="12301" max="12301" width="15.140625" customWidth="1"/>
    <col min="12302" max="12302" width="102.5703125" customWidth="1"/>
    <col min="12546" max="12546" width="3.28515625" bestFit="1" customWidth="1"/>
    <col min="12547" max="12547" width="4.7109375" customWidth="1"/>
    <col min="12548" max="12548" width="92.140625" customWidth="1"/>
    <col min="12549" max="12549" width="8.85546875" bestFit="1" customWidth="1"/>
    <col min="12550" max="12550" width="6.42578125" bestFit="1" customWidth="1"/>
    <col min="12551" max="12551" width="21" bestFit="1" customWidth="1"/>
    <col min="12552" max="12552" width="6" bestFit="1" customWidth="1"/>
    <col min="12553" max="12553" width="9" customWidth="1"/>
    <col min="12554" max="12554" width="14.7109375" customWidth="1"/>
    <col min="12555" max="12555" width="12.7109375" customWidth="1"/>
    <col min="12556" max="12556" width="11.5703125" customWidth="1"/>
    <col min="12557" max="12557" width="15.140625" customWidth="1"/>
    <col min="12558" max="12558" width="102.5703125" customWidth="1"/>
    <col min="12802" max="12802" width="3.28515625" bestFit="1" customWidth="1"/>
    <col min="12803" max="12803" width="4.7109375" customWidth="1"/>
    <col min="12804" max="12804" width="92.140625" customWidth="1"/>
    <col min="12805" max="12805" width="8.85546875" bestFit="1" customWidth="1"/>
    <col min="12806" max="12806" width="6.42578125" bestFit="1" customWidth="1"/>
    <col min="12807" max="12807" width="21" bestFit="1" customWidth="1"/>
    <col min="12808" max="12808" width="6" bestFit="1" customWidth="1"/>
    <col min="12809" max="12809" width="9" customWidth="1"/>
    <col min="12810" max="12810" width="14.7109375" customWidth="1"/>
    <col min="12811" max="12811" width="12.7109375" customWidth="1"/>
    <col min="12812" max="12812" width="11.5703125" customWidth="1"/>
    <col min="12813" max="12813" width="15.140625" customWidth="1"/>
    <col min="12814" max="12814" width="102.5703125" customWidth="1"/>
    <col min="13058" max="13058" width="3.28515625" bestFit="1" customWidth="1"/>
    <col min="13059" max="13059" width="4.7109375" customWidth="1"/>
    <col min="13060" max="13060" width="92.140625" customWidth="1"/>
    <col min="13061" max="13061" width="8.85546875" bestFit="1" customWidth="1"/>
    <col min="13062" max="13062" width="6.42578125" bestFit="1" customWidth="1"/>
    <col min="13063" max="13063" width="21" bestFit="1" customWidth="1"/>
    <col min="13064" max="13064" width="6" bestFit="1" customWidth="1"/>
    <col min="13065" max="13065" width="9" customWidth="1"/>
    <col min="13066" max="13066" width="14.7109375" customWidth="1"/>
    <col min="13067" max="13067" width="12.7109375" customWidth="1"/>
    <col min="13068" max="13068" width="11.5703125" customWidth="1"/>
    <col min="13069" max="13069" width="15.140625" customWidth="1"/>
    <col min="13070" max="13070" width="102.5703125" customWidth="1"/>
    <col min="13314" max="13314" width="3.28515625" bestFit="1" customWidth="1"/>
    <col min="13315" max="13315" width="4.7109375" customWidth="1"/>
    <col min="13316" max="13316" width="92.140625" customWidth="1"/>
    <col min="13317" max="13317" width="8.85546875" bestFit="1" customWidth="1"/>
    <col min="13318" max="13318" width="6.42578125" bestFit="1" customWidth="1"/>
    <col min="13319" max="13319" width="21" bestFit="1" customWidth="1"/>
    <col min="13320" max="13320" width="6" bestFit="1" customWidth="1"/>
    <col min="13321" max="13321" width="9" customWidth="1"/>
    <col min="13322" max="13322" width="14.7109375" customWidth="1"/>
    <col min="13323" max="13323" width="12.7109375" customWidth="1"/>
    <col min="13324" max="13324" width="11.5703125" customWidth="1"/>
    <col min="13325" max="13325" width="15.140625" customWidth="1"/>
    <col min="13326" max="13326" width="102.5703125" customWidth="1"/>
    <col min="13570" max="13570" width="3.28515625" bestFit="1" customWidth="1"/>
    <col min="13571" max="13571" width="4.7109375" customWidth="1"/>
    <col min="13572" max="13572" width="92.140625" customWidth="1"/>
    <col min="13573" max="13573" width="8.85546875" bestFit="1" customWidth="1"/>
    <col min="13574" max="13574" width="6.42578125" bestFit="1" customWidth="1"/>
    <col min="13575" max="13575" width="21" bestFit="1" customWidth="1"/>
    <col min="13576" max="13576" width="6" bestFit="1" customWidth="1"/>
    <col min="13577" max="13577" width="9" customWidth="1"/>
    <col min="13578" max="13578" width="14.7109375" customWidth="1"/>
    <col min="13579" max="13579" width="12.7109375" customWidth="1"/>
    <col min="13580" max="13580" width="11.5703125" customWidth="1"/>
    <col min="13581" max="13581" width="15.140625" customWidth="1"/>
    <col min="13582" max="13582" width="102.5703125" customWidth="1"/>
    <col min="13826" max="13826" width="3.28515625" bestFit="1" customWidth="1"/>
    <col min="13827" max="13827" width="4.7109375" customWidth="1"/>
    <col min="13828" max="13828" width="92.140625" customWidth="1"/>
    <col min="13829" max="13829" width="8.85546875" bestFit="1" customWidth="1"/>
    <col min="13830" max="13830" width="6.42578125" bestFit="1" customWidth="1"/>
    <col min="13831" max="13831" width="21" bestFit="1" customWidth="1"/>
    <col min="13832" max="13832" width="6" bestFit="1" customWidth="1"/>
    <col min="13833" max="13833" width="9" customWidth="1"/>
    <col min="13834" max="13834" width="14.7109375" customWidth="1"/>
    <col min="13835" max="13835" width="12.7109375" customWidth="1"/>
    <col min="13836" max="13836" width="11.5703125" customWidth="1"/>
    <col min="13837" max="13837" width="15.140625" customWidth="1"/>
    <col min="13838" max="13838" width="102.5703125" customWidth="1"/>
    <col min="14082" max="14082" width="3.28515625" bestFit="1" customWidth="1"/>
    <col min="14083" max="14083" width="4.7109375" customWidth="1"/>
    <col min="14084" max="14084" width="92.140625" customWidth="1"/>
    <col min="14085" max="14085" width="8.85546875" bestFit="1" customWidth="1"/>
    <col min="14086" max="14086" width="6.42578125" bestFit="1" customWidth="1"/>
    <col min="14087" max="14087" width="21" bestFit="1" customWidth="1"/>
    <col min="14088" max="14088" width="6" bestFit="1" customWidth="1"/>
    <col min="14089" max="14089" width="9" customWidth="1"/>
    <col min="14090" max="14090" width="14.7109375" customWidth="1"/>
    <col min="14091" max="14091" width="12.7109375" customWidth="1"/>
    <col min="14092" max="14092" width="11.5703125" customWidth="1"/>
    <col min="14093" max="14093" width="15.140625" customWidth="1"/>
    <col min="14094" max="14094" width="102.5703125" customWidth="1"/>
    <col min="14338" max="14338" width="3.28515625" bestFit="1" customWidth="1"/>
    <col min="14339" max="14339" width="4.7109375" customWidth="1"/>
    <col min="14340" max="14340" width="92.140625" customWidth="1"/>
    <col min="14341" max="14341" width="8.85546875" bestFit="1" customWidth="1"/>
    <col min="14342" max="14342" width="6.42578125" bestFit="1" customWidth="1"/>
    <col min="14343" max="14343" width="21" bestFit="1" customWidth="1"/>
    <col min="14344" max="14344" width="6" bestFit="1" customWidth="1"/>
    <col min="14345" max="14345" width="9" customWidth="1"/>
    <col min="14346" max="14346" width="14.7109375" customWidth="1"/>
    <col min="14347" max="14347" width="12.7109375" customWidth="1"/>
    <col min="14348" max="14348" width="11.5703125" customWidth="1"/>
    <col min="14349" max="14349" width="15.140625" customWidth="1"/>
    <col min="14350" max="14350" width="102.5703125" customWidth="1"/>
    <col min="14594" max="14594" width="3.28515625" bestFit="1" customWidth="1"/>
    <col min="14595" max="14595" width="4.7109375" customWidth="1"/>
    <col min="14596" max="14596" width="92.140625" customWidth="1"/>
    <col min="14597" max="14597" width="8.85546875" bestFit="1" customWidth="1"/>
    <col min="14598" max="14598" width="6.42578125" bestFit="1" customWidth="1"/>
    <col min="14599" max="14599" width="21" bestFit="1" customWidth="1"/>
    <col min="14600" max="14600" width="6" bestFit="1" customWidth="1"/>
    <col min="14601" max="14601" width="9" customWidth="1"/>
    <col min="14602" max="14602" width="14.7109375" customWidth="1"/>
    <col min="14603" max="14603" width="12.7109375" customWidth="1"/>
    <col min="14604" max="14604" width="11.5703125" customWidth="1"/>
    <col min="14605" max="14605" width="15.140625" customWidth="1"/>
    <col min="14606" max="14606" width="102.5703125" customWidth="1"/>
    <col min="14850" max="14850" width="3.28515625" bestFit="1" customWidth="1"/>
    <col min="14851" max="14851" width="4.7109375" customWidth="1"/>
    <col min="14852" max="14852" width="92.140625" customWidth="1"/>
    <col min="14853" max="14853" width="8.85546875" bestFit="1" customWidth="1"/>
    <col min="14854" max="14854" width="6.42578125" bestFit="1" customWidth="1"/>
    <col min="14855" max="14855" width="21" bestFit="1" customWidth="1"/>
    <col min="14856" max="14856" width="6" bestFit="1" customWidth="1"/>
    <col min="14857" max="14857" width="9" customWidth="1"/>
    <col min="14858" max="14858" width="14.7109375" customWidth="1"/>
    <col min="14859" max="14859" width="12.7109375" customWidth="1"/>
    <col min="14860" max="14860" width="11.5703125" customWidth="1"/>
    <col min="14861" max="14861" width="15.140625" customWidth="1"/>
    <col min="14862" max="14862" width="102.5703125" customWidth="1"/>
    <col min="15106" max="15106" width="3.28515625" bestFit="1" customWidth="1"/>
    <col min="15107" max="15107" width="4.7109375" customWidth="1"/>
    <col min="15108" max="15108" width="92.140625" customWidth="1"/>
    <col min="15109" max="15109" width="8.85546875" bestFit="1" customWidth="1"/>
    <col min="15110" max="15110" width="6.42578125" bestFit="1" customWidth="1"/>
    <col min="15111" max="15111" width="21" bestFit="1" customWidth="1"/>
    <col min="15112" max="15112" width="6" bestFit="1" customWidth="1"/>
    <col min="15113" max="15113" width="9" customWidth="1"/>
    <col min="15114" max="15114" width="14.7109375" customWidth="1"/>
    <col min="15115" max="15115" width="12.7109375" customWidth="1"/>
    <col min="15116" max="15116" width="11.5703125" customWidth="1"/>
    <col min="15117" max="15117" width="15.140625" customWidth="1"/>
    <col min="15118" max="15118" width="102.5703125" customWidth="1"/>
    <col min="15362" max="15362" width="3.28515625" bestFit="1" customWidth="1"/>
    <col min="15363" max="15363" width="4.7109375" customWidth="1"/>
    <col min="15364" max="15364" width="92.140625" customWidth="1"/>
    <col min="15365" max="15365" width="8.85546875" bestFit="1" customWidth="1"/>
    <col min="15366" max="15366" width="6.42578125" bestFit="1" customWidth="1"/>
    <col min="15367" max="15367" width="21" bestFit="1" customWidth="1"/>
    <col min="15368" max="15368" width="6" bestFit="1" customWidth="1"/>
    <col min="15369" max="15369" width="9" customWidth="1"/>
    <col min="15370" max="15370" width="14.7109375" customWidth="1"/>
    <col min="15371" max="15371" width="12.7109375" customWidth="1"/>
    <col min="15372" max="15372" width="11.5703125" customWidth="1"/>
    <col min="15373" max="15373" width="15.140625" customWidth="1"/>
    <col min="15374" max="15374" width="102.5703125" customWidth="1"/>
    <col min="15618" max="15618" width="3.28515625" bestFit="1" customWidth="1"/>
    <col min="15619" max="15619" width="4.7109375" customWidth="1"/>
    <col min="15620" max="15620" width="92.140625" customWidth="1"/>
    <col min="15621" max="15621" width="8.85546875" bestFit="1" customWidth="1"/>
    <col min="15622" max="15622" width="6.42578125" bestFit="1" customWidth="1"/>
    <col min="15623" max="15623" width="21" bestFit="1" customWidth="1"/>
    <col min="15624" max="15624" width="6" bestFit="1" customWidth="1"/>
    <col min="15625" max="15625" width="9" customWidth="1"/>
    <col min="15626" max="15626" width="14.7109375" customWidth="1"/>
    <col min="15627" max="15627" width="12.7109375" customWidth="1"/>
    <col min="15628" max="15628" width="11.5703125" customWidth="1"/>
    <col min="15629" max="15629" width="15.140625" customWidth="1"/>
    <col min="15630" max="15630" width="102.5703125" customWidth="1"/>
    <col min="15874" max="15874" width="3.28515625" bestFit="1" customWidth="1"/>
    <col min="15875" max="15875" width="4.7109375" customWidth="1"/>
    <col min="15876" max="15876" width="92.140625" customWidth="1"/>
    <col min="15877" max="15877" width="8.85546875" bestFit="1" customWidth="1"/>
    <col min="15878" max="15878" width="6.42578125" bestFit="1" customWidth="1"/>
    <col min="15879" max="15879" width="21" bestFit="1" customWidth="1"/>
    <col min="15880" max="15880" width="6" bestFit="1" customWidth="1"/>
    <col min="15881" max="15881" width="9" customWidth="1"/>
    <col min="15882" max="15882" width="14.7109375" customWidth="1"/>
    <col min="15883" max="15883" width="12.7109375" customWidth="1"/>
    <col min="15884" max="15884" width="11.5703125" customWidth="1"/>
    <col min="15885" max="15885" width="15.140625" customWidth="1"/>
    <col min="15886" max="15886" width="102.5703125" customWidth="1"/>
    <col min="16130" max="16130" width="3.28515625" bestFit="1" customWidth="1"/>
    <col min="16131" max="16131" width="4.7109375" customWidth="1"/>
    <col min="16132" max="16132" width="92.140625" customWidth="1"/>
    <col min="16133" max="16133" width="8.85546875" bestFit="1" customWidth="1"/>
    <col min="16134" max="16134" width="6.42578125" bestFit="1" customWidth="1"/>
    <col min="16135" max="16135" width="21" bestFit="1" customWidth="1"/>
    <col min="16136" max="16136" width="6" bestFit="1" customWidth="1"/>
    <col min="16137" max="16137" width="9" customWidth="1"/>
    <col min="16138" max="16138" width="14.7109375" customWidth="1"/>
    <col min="16139" max="16139" width="12.7109375" customWidth="1"/>
    <col min="16140" max="16140" width="11.5703125" customWidth="1"/>
    <col min="16141" max="16141" width="15.140625" customWidth="1"/>
    <col min="16142" max="16142" width="102.5703125" customWidth="1"/>
  </cols>
  <sheetData>
    <row r="2" spans="1:14" ht="26.25">
      <c r="D2" s="192" t="s">
        <v>38</v>
      </c>
      <c r="E2" s="192"/>
      <c r="F2" s="192"/>
      <c r="G2" s="192"/>
      <c r="H2" s="192"/>
      <c r="I2" s="192"/>
      <c r="J2" s="192"/>
      <c r="K2" s="192"/>
      <c r="L2" s="192"/>
      <c r="M2" s="192"/>
      <c r="N2" s="192"/>
    </row>
    <row r="3" spans="1:14" ht="18.75" customHeight="1"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s="146" customFormat="1" ht="18.75" customHeight="1">
      <c r="A4" s="145"/>
      <c r="B4" s="145"/>
      <c r="D4" s="98" t="s">
        <v>37</v>
      </c>
      <c r="E4" s="91">
        <f>ROUNDUP(E6*E7*E8/800,0)</f>
        <v>414</v>
      </c>
      <c r="F4" s="7"/>
      <c r="G4" s="7"/>
      <c r="H4" s="7"/>
      <c r="I4" s="7"/>
      <c r="J4" s="7"/>
      <c r="K4" s="7"/>
      <c r="L4" s="7"/>
      <c r="M4" s="7"/>
      <c r="N4" s="7"/>
    </row>
    <row r="5" spans="1:14" s="146" customFormat="1" ht="23.25">
      <c r="A5" s="147"/>
      <c r="B5" s="147"/>
      <c r="D5" s="98" t="s">
        <v>16</v>
      </c>
      <c r="E5" s="148">
        <v>8</v>
      </c>
      <c r="N5" s="149"/>
    </row>
    <row r="6" spans="1:14" s="146" customFormat="1" ht="20.25" customHeight="1">
      <c r="A6" s="147"/>
      <c r="B6" s="147"/>
      <c r="D6" s="98" t="s">
        <v>0</v>
      </c>
      <c r="E6" s="148">
        <v>288.10000000000002</v>
      </c>
      <c r="G6" s="149"/>
      <c r="H6" s="149"/>
      <c r="I6" s="149"/>
      <c r="J6" s="149"/>
      <c r="K6" s="149"/>
      <c r="L6" s="149"/>
      <c r="M6" s="149"/>
      <c r="N6" s="149"/>
    </row>
    <row r="7" spans="1:14" s="146" customFormat="1" ht="20.25" customHeight="1">
      <c r="A7" s="147"/>
      <c r="B7" s="147"/>
      <c r="D7" s="98" t="s">
        <v>1</v>
      </c>
      <c r="E7" s="148">
        <v>44.2</v>
      </c>
      <c r="G7" s="149"/>
      <c r="H7" s="149"/>
      <c r="I7" s="149"/>
      <c r="J7" s="149"/>
      <c r="K7" s="149"/>
      <c r="L7" s="149"/>
      <c r="M7" s="149"/>
      <c r="N7" s="149"/>
    </row>
    <row r="8" spans="1:14" s="146" customFormat="1" ht="23.25">
      <c r="A8" s="147"/>
      <c r="B8" s="147"/>
      <c r="D8" s="98" t="s">
        <v>2</v>
      </c>
      <c r="E8" s="148">
        <v>26</v>
      </c>
      <c r="G8" s="149"/>
      <c r="H8" s="149"/>
      <c r="I8" s="149"/>
      <c r="J8" s="149"/>
      <c r="K8" s="149"/>
      <c r="L8" s="149"/>
      <c r="M8" s="149"/>
      <c r="N8" s="149"/>
    </row>
    <row r="9" spans="1:14" s="146" customFormat="1" ht="15.75" customHeight="1">
      <c r="A9" s="147"/>
      <c r="B9" s="147"/>
      <c r="D9" s="98" t="s">
        <v>17</v>
      </c>
      <c r="E9" s="148">
        <v>0</v>
      </c>
      <c r="G9" s="149"/>
      <c r="H9" s="149"/>
      <c r="I9" s="149"/>
      <c r="J9" s="149"/>
      <c r="K9" s="149"/>
      <c r="L9" s="149"/>
      <c r="M9" s="149"/>
      <c r="N9" s="149"/>
    </row>
    <row r="10" spans="1:14" s="146" customFormat="1" ht="19.5" customHeight="1">
      <c r="A10" s="147"/>
      <c r="B10" s="147"/>
      <c r="D10" s="98" t="s">
        <v>18</v>
      </c>
      <c r="E10" s="150">
        <v>30.5</v>
      </c>
      <c r="G10" s="149"/>
      <c r="H10" s="149"/>
      <c r="I10" s="149"/>
      <c r="J10" s="149"/>
      <c r="K10" s="151"/>
      <c r="L10" s="149"/>
      <c r="M10" s="149"/>
      <c r="N10" s="149"/>
    </row>
    <row r="11" spans="1:14" s="146" customFormat="1" ht="20.25" customHeight="1">
      <c r="A11" s="147"/>
      <c r="B11" s="147"/>
      <c r="D11" s="98" t="s">
        <v>19</v>
      </c>
      <c r="E11" s="150">
        <v>29.8</v>
      </c>
      <c r="G11" s="149"/>
      <c r="H11" s="149"/>
      <c r="I11" s="149"/>
      <c r="J11" s="149"/>
      <c r="K11" s="151"/>
      <c r="L11" s="149"/>
      <c r="M11" s="149"/>
      <c r="N11" s="149"/>
    </row>
    <row r="12" spans="1:14" ht="15.75" thickBot="1">
      <c r="K12" s="126"/>
      <c r="L12" s="126"/>
    </row>
    <row r="13" spans="1:14" ht="33" customHeight="1" thickBot="1">
      <c r="B13" s="213" t="s">
        <v>90</v>
      </c>
      <c r="C13" s="90" t="s">
        <v>57</v>
      </c>
      <c r="D13" s="85" t="s">
        <v>3</v>
      </c>
      <c r="E13" s="86" t="s">
        <v>4</v>
      </c>
      <c r="F13" s="86" t="s">
        <v>20</v>
      </c>
      <c r="G13" s="86" t="s">
        <v>21</v>
      </c>
      <c r="H13" s="86" t="s">
        <v>5</v>
      </c>
      <c r="I13" s="87" t="s">
        <v>6</v>
      </c>
      <c r="J13" s="87" t="s">
        <v>22</v>
      </c>
      <c r="K13" s="88" t="s">
        <v>31</v>
      </c>
      <c r="L13" s="89" t="s">
        <v>41</v>
      </c>
      <c r="M13" s="89" t="s">
        <v>30</v>
      </c>
      <c r="N13" s="164" t="s">
        <v>7</v>
      </c>
    </row>
    <row r="14" spans="1:14" ht="15.75" thickBot="1">
      <c r="B14" s="214"/>
      <c r="C14" s="206" t="s">
        <v>44</v>
      </c>
      <c r="D14" s="207"/>
      <c r="E14" s="207"/>
      <c r="F14" s="207"/>
      <c r="G14" s="207"/>
      <c r="H14" s="207"/>
      <c r="I14" s="207"/>
      <c r="J14" s="207"/>
      <c r="K14" s="208"/>
      <c r="L14" s="161"/>
      <c r="M14" s="161"/>
      <c r="N14" s="67"/>
    </row>
    <row r="15" spans="1:14">
      <c r="B15" s="214"/>
      <c r="C15" s="13" t="s">
        <v>8</v>
      </c>
      <c r="D15" s="39" t="s">
        <v>49</v>
      </c>
      <c r="E15" s="105">
        <v>2</v>
      </c>
      <c r="F15" s="39"/>
      <c r="G15" s="97"/>
      <c r="H15" s="40">
        <f>+E4</f>
        <v>414</v>
      </c>
      <c r="I15" s="41"/>
      <c r="J15" s="72">
        <v>8</v>
      </c>
      <c r="K15" s="129"/>
      <c r="L15" s="162">
        <f>+H15*J15*(1-K15)</f>
        <v>3312</v>
      </c>
      <c r="M15" s="162">
        <f>+L15*E15</f>
        <v>6624</v>
      </c>
      <c r="N15" s="14" t="s">
        <v>27</v>
      </c>
    </row>
    <row r="16" spans="1:14" ht="15.75" thickBot="1">
      <c r="B16" s="214"/>
      <c r="C16" s="15" t="s">
        <v>9</v>
      </c>
      <c r="D16" s="3" t="s">
        <v>51</v>
      </c>
      <c r="E16" s="101">
        <v>2</v>
      </c>
      <c r="F16" s="10"/>
      <c r="G16" s="26" t="s">
        <v>43</v>
      </c>
      <c r="H16" s="27">
        <v>187</v>
      </c>
      <c r="I16" s="11"/>
      <c r="J16" s="73">
        <v>12</v>
      </c>
      <c r="K16" s="128"/>
      <c r="L16" s="162">
        <f>+H16*J16*(1-K16)</f>
        <v>2244</v>
      </c>
      <c r="M16" s="162">
        <f>+L16*E16</f>
        <v>4488</v>
      </c>
      <c r="N16" s="16" t="s">
        <v>28</v>
      </c>
    </row>
    <row r="17" spans="2:21" ht="15" customHeight="1" thickBot="1">
      <c r="B17" s="214"/>
      <c r="C17" s="15" t="s">
        <v>10</v>
      </c>
      <c r="D17" s="20" t="s">
        <v>50</v>
      </c>
      <c r="E17" s="21"/>
      <c r="F17" s="22"/>
      <c r="G17" s="22"/>
      <c r="H17" s="22"/>
      <c r="I17" s="23"/>
      <c r="J17" s="24"/>
      <c r="K17" s="99"/>
      <c r="L17" s="48">
        <f>SUM(L15:L16)</f>
        <v>5556</v>
      </c>
      <c r="M17" s="48">
        <f>SUM(M15:M16)</f>
        <v>11112</v>
      </c>
      <c r="N17" s="16" t="s">
        <v>29</v>
      </c>
    </row>
    <row r="18" spans="2:21">
      <c r="B18" s="214"/>
      <c r="C18" s="71" t="s">
        <v>78</v>
      </c>
      <c r="D18" s="3" t="s">
        <v>59</v>
      </c>
      <c r="E18" s="9">
        <v>2</v>
      </c>
      <c r="F18" s="3"/>
      <c r="G18" s="9" t="s">
        <v>32</v>
      </c>
      <c r="H18" s="3"/>
      <c r="I18" s="75">
        <v>0</v>
      </c>
      <c r="J18" s="74">
        <f>IF(AND($E$10&gt;0,$E$10&lt;=28),($L$17*0),0)</f>
        <v>0</v>
      </c>
      <c r="K18" s="130"/>
      <c r="L18" s="162">
        <f>J18*(1-K18)</f>
        <v>0</v>
      </c>
      <c r="M18" s="162">
        <f t="shared" ref="M18:M22" si="0">+L18*E18</f>
        <v>0</v>
      </c>
      <c r="N18" s="16" t="s">
        <v>25</v>
      </c>
    </row>
    <row r="19" spans="2:21">
      <c r="B19" s="214"/>
      <c r="C19" s="71" t="s">
        <v>79</v>
      </c>
      <c r="D19" s="3" t="s">
        <v>59</v>
      </c>
      <c r="E19" s="9">
        <v>2</v>
      </c>
      <c r="F19" s="3"/>
      <c r="G19" s="9" t="s">
        <v>33</v>
      </c>
      <c r="H19" s="3"/>
      <c r="I19" s="75">
        <v>7.4999999999999997E-2</v>
      </c>
      <c r="J19" s="74">
        <f>IF(AND($E$10&gt;28,$E$10&lt;=30),($L$17*0.075),0)</f>
        <v>0</v>
      </c>
      <c r="K19" s="130"/>
      <c r="L19" s="162">
        <f>J19*(1-K19)</f>
        <v>0</v>
      </c>
      <c r="M19" s="162">
        <f t="shared" si="0"/>
        <v>0</v>
      </c>
      <c r="N19" s="16" t="s">
        <v>25</v>
      </c>
    </row>
    <row r="20" spans="2:21">
      <c r="B20" s="214"/>
      <c r="C20" s="71" t="s">
        <v>80</v>
      </c>
      <c r="D20" s="3" t="s">
        <v>59</v>
      </c>
      <c r="E20" s="9">
        <v>2</v>
      </c>
      <c r="F20" s="3"/>
      <c r="G20" s="9" t="s">
        <v>34</v>
      </c>
      <c r="H20" s="3"/>
      <c r="I20" s="75">
        <v>0.15</v>
      </c>
      <c r="J20" s="74">
        <f>IF(AND($E$10&gt;30,$E$10&lt;=32),($L$17*0.15),0)</f>
        <v>833.4</v>
      </c>
      <c r="K20" s="130"/>
      <c r="L20" s="162">
        <f>J20*(1-K20)</f>
        <v>833.4</v>
      </c>
      <c r="M20" s="162">
        <f t="shared" si="0"/>
        <v>1666.8</v>
      </c>
      <c r="N20" s="16" t="s">
        <v>25</v>
      </c>
    </row>
    <row r="21" spans="2:21">
      <c r="B21" s="214"/>
      <c r="C21" s="71" t="s">
        <v>81</v>
      </c>
      <c r="D21" s="3" t="s">
        <v>59</v>
      </c>
      <c r="E21" s="9">
        <v>2</v>
      </c>
      <c r="F21" s="3"/>
      <c r="G21" s="9" t="s">
        <v>35</v>
      </c>
      <c r="H21" s="3"/>
      <c r="I21" s="75">
        <v>0.22500000000000001</v>
      </c>
      <c r="J21" s="74">
        <f>IF(AND($E$10&gt;32,$E$10&lt;=34),($L$17*0.225),0)</f>
        <v>0</v>
      </c>
      <c r="K21" s="130"/>
      <c r="L21" s="162">
        <f>J21*(1-K21)</f>
        <v>0</v>
      </c>
      <c r="M21" s="162">
        <f t="shared" si="0"/>
        <v>0</v>
      </c>
      <c r="N21" s="16" t="s">
        <v>25</v>
      </c>
    </row>
    <row r="22" spans="2:21" ht="15.75" thickBot="1">
      <c r="B22" s="214"/>
      <c r="C22" s="100" t="s">
        <v>82</v>
      </c>
      <c r="D22" s="10" t="s">
        <v>59</v>
      </c>
      <c r="E22" s="101">
        <v>2</v>
      </c>
      <c r="F22" s="10"/>
      <c r="G22" s="101" t="s">
        <v>36</v>
      </c>
      <c r="H22" s="10"/>
      <c r="I22" s="102">
        <v>0.3</v>
      </c>
      <c r="J22" s="73">
        <f>IF(AND($E$10&gt;34,$E$10&lt;=40),($L$17*0.3),0)</f>
        <v>0</v>
      </c>
      <c r="K22" s="130"/>
      <c r="L22" s="162">
        <f t="shared" ref="L22:L25" si="1">J22*(1-K22)</f>
        <v>0</v>
      </c>
      <c r="M22" s="165">
        <f t="shared" si="0"/>
        <v>0</v>
      </c>
      <c r="N22" s="19" t="s">
        <v>25</v>
      </c>
    </row>
    <row r="23" spans="2:21">
      <c r="B23" s="214"/>
      <c r="C23" s="15" t="s">
        <v>76</v>
      </c>
      <c r="D23" s="82" t="s">
        <v>71</v>
      </c>
      <c r="E23" s="177">
        <v>1</v>
      </c>
      <c r="F23" s="96"/>
      <c r="G23" s="96"/>
      <c r="H23" s="25">
        <v>65</v>
      </c>
      <c r="I23" s="76"/>
      <c r="J23" s="74">
        <f>(E5*H23)*0.5+L16/2</f>
        <v>1382</v>
      </c>
      <c r="K23" s="132"/>
      <c r="L23" s="162">
        <f t="shared" si="1"/>
        <v>1382</v>
      </c>
      <c r="M23" s="162">
        <f>+L23*E23</f>
        <v>1382</v>
      </c>
      <c r="N23" s="14" t="s">
        <v>26</v>
      </c>
    </row>
    <row r="24" spans="2:21">
      <c r="B24" s="214"/>
      <c r="C24" s="15" t="s">
        <v>74</v>
      </c>
      <c r="D24" s="82" t="s">
        <v>70</v>
      </c>
      <c r="E24" s="177">
        <v>1</v>
      </c>
      <c r="F24" s="96"/>
      <c r="G24" s="96"/>
      <c r="H24" s="96"/>
      <c r="I24" s="76"/>
      <c r="J24" s="83">
        <v>0</v>
      </c>
      <c r="K24" s="131"/>
      <c r="L24" s="162">
        <f t="shared" ref="L24" si="2">J24*(1-K24)</f>
        <v>0</v>
      </c>
      <c r="M24" s="162">
        <f t="shared" ref="M24" si="3">+L24*E24</f>
        <v>0</v>
      </c>
      <c r="N24" s="110"/>
    </row>
    <row r="25" spans="2:21" ht="15.75" thickBot="1">
      <c r="B25" s="214"/>
      <c r="C25" s="15" t="s">
        <v>12</v>
      </c>
      <c r="D25" s="2" t="s">
        <v>42</v>
      </c>
      <c r="E25" s="9">
        <v>2</v>
      </c>
      <c r="F25" s="3">
        <v>1</v>
      </c>
      <c r="G25" s="96"/>
      <c r="H25" s="96"/>
      <c r="I25" s="4"/>
      <c r="J25" s="74">
        <v>150</v>
      </c>
      <c r="K25" s="131"/>
      <c r="L25" s="162">
        <f t="shared" si="1"/>
        <v>150</v>
      </c>
      <c r="M25" s="162">
        <f>+L25*E25*F25</f>
        <v>300</v>
      </c>
      <c r="N25" s="30"/>
    </row>
    <row r="26" spans="2:21">
      <c r="B26" s="214"/>
      <c r="C26" s="15" t="s">
        <v>77</v>
      </c>
      <c r="D26" s="2" t="s">
        <v>61</v>
      </c>
      <c r="E26" s="9">
        <v>2</v>
      </c>
      <c r="F26" s="3"/>
      <c r="G26" s="96"/>
      <c r="H26" s="96"/>
      <c r="I26" s="4"/>
      <c r="J26" s="83">
        <v>0</v>
      </c>
      <c r="K26" s="133"/>
      <c r="L26" s="162">
        <f>J26*(1-K26)</f>
        <v>0</v>
      </c>
      <c r="M26" s="162">
        <f>+L26*E26</f>
        <v>0</v>
      </c>
      <c r="N26" s="108"/>
    </row>
    <row r="27" spans="2:21" ht="15.75" thickBot="1">
      <c r="B27" s="215"/>
      <c r="C27" s="119" t="s">
        <v>75</v>
      </c>
      <c r="D27" s="120" t="s">
        <v>62</v>
      </c>
      <c r="E27" s="121">
        <v>2</v>
      </c>
      <c r="F27" s="122"/>
      <c r="G27" s="123"/>
      <c r="H27" s="123"/>
      <c r="I27" s="124"/>
      <c r="J27" s="125">
        <v>0</v>
      </c>
      <c r="K27" s="141"/>
      <c r="L27" s="163">
        <f>J27*(1-K27)</f>
        <v>0</v>
      </c>
      <c r="M27" s="163">
        <f>+L27*E27</f>
        <v>0</v>
      </c>
      <c r="N27" s="108"/>
    </row>
    <row r="28" spans="2:21" ht="15.75" thickBot="1">
      <c r="C28" s="31"/>
      <c r="D28" s="32"/>
      <c r="E28" s="33"/>
      <c r="F28" s="33"/>
      <c r="G28" s="33"/>
      <c r="H28" s="33"/>
      <c r="I28" s="34"/>
      <c r="J28" s="35"/>
      <c r="K28" s="36"/>
      <c r="L28" s="60">
        <f>SUM(L17:L27)</f>
        <v>7921.4</v>
      </c>
      <c r="M28" s="84">
        <f>SUM(M17:M27)</f>
        <v>14460.8</v>
      </c>
      <c r="N28" s="56"/>
      <c r="O28" s="172"/>
      <c r="P28" s="173"/>
      <c r="Q28" s="174"/>
      <c r="R28" s="174"/>
      <c r="S28" s="174"/>
      <c r="T28" s="174"/>
      <c r="U28" s="174"/>
    </row>
    <row r="29" spans="2:21" ht="15.75" thickBot="1">
      <c r="C29" s="189"/>
      <c r="D29" s="190"/>
      <c r="E29" s="61"/>
      <c r="F29" s="61"/>
      <c r="G29" s="61"/>
      <c r="H29" s="61"/>
      <c r="I29" s="62"/>
      <c r="J29" s="63"/>
      <c r="K29" s="69"/>
      <c r="L29" s="64"/>
      <c r="M29" s="64"/>
      <c r="N29" s="59"/>
      <c r="O29" s="174"/>
      <c r="P29" s="175"/>
      <c r="Q29" s="174"/>
      <c r="R29" s="174"/>
      <c r="S29" s="174"/>
      <c r="T29" s="174"/>
      <c r="U29" s="174"/>
    </row>
    <row r="30" spans="2:21" ht="15.75" thickBot="1">
      <c r="B30" s="213" t="s">
        <v>89</v>
      </c>
      <c r="C30" s="205" t="s">
        <v>45</v>
      </c>
      <c r="D30" s="201"/>
      <c r="E30" s="201"/>
      <c r="F30" s="201"/>
      <c r="G30" s="201"/>
      <c r="H30" s="201"/>
      <c r="I30" s="201"/>
      <c r="J30" s="201"/>
      <c r="K30" s="202"/>
      <c r="L30" s="93"/>
      <c r="M30" s="152"/>
      <c r="N30" s="68"/>
      <c r="O30" s="174"/>
      <c r="P30" s="175"/>
      <c r="Q30" s="174"/>
      <c r="R30" s="174"/>
      <c r="S30" s="174"/>
      <c r="T30" s="174"/>
      <c r="U30" s="174"/>
    </row>
    <row r="31" spans="2:21">
      <c r="B31" s="214"/>
      <c r="C31" s="38" t="s">
        <v>8</v>
      </c>
      <c r="D31" s="186" t="s">
        <v>39</v>
      </c>
      <c r="E31" s="106">
        <v>2</v>
      </c>
      <c r="F31" s="186"/>
      <c r="G31" s="95"/>
      <c r="H31" s="80">
        <f>+H15</f>
        <v>414</v>
      </c>
      <c r="I31" s="187"/>
      <c r="J31" s="188">
        <v>8</v>
      </c>
      <c r="K31" s="130"/>
      <c r="L31" s="162">
        <f>+H31*J31*(1-K31)</f>
        <v>3312</v>
      </c>
      <c r="M31" s="162">
        <f>+L31*E31</f>
        <v>6624</v>
      </c>
      <c r="N31" s="16" t="s">
        <v>27</v>
      </c>
      <c r="O31" s="174"/>
      <c r="P31" s="174"/>
      <c r="Q31" s="174"/>
      <c r="R31" s="174"/>
      <c r="S31" s="174"/>
      <c r="T31" s="174"/>
      <c r="U31" s="174"/>
    </row>
    <row r="32" spans="2:21" ht="15.75" thickBot="1">
      <c r="B32" s="214"/>
      <c r="C32" s="15" t="s">
        <v>9</v>
      </c>
      <c r="D32" s="3" t="s">
        <v>52</v>
      </c>
      <c r="E32" s="101">
        <v>2</v>
      </c>
      <c r="F32" s="10"/>
      <c r="G32" s="26" t="s">
        <v>43</v>
      </c>
      <c r="H32" s="27">
        <v>101</v>
      </c>
      <c r="I32" s="11"/>
      <c r="J32" s="73">
        <v>12</v>
      </c>
      <c r="K32" s="128"/>
      <c r="L32" s="162">
        <f>+H32*J32*(1-K32)</f>
        <v>1212</v>
      </c>
      <c r="M32" s="162">
        <f>+L32*E32</f>
        <v>2424</v>
      </c>
      <c r="N32" s="16" t="s">
        <v>28</v>
      </c>
      <c r="O32" s="174"/>
      <c r="P32" s="174"/>
      <c r="Q32" s="174"/>
      <c r="R32" s="174"/>
      <c r="S32" s="174"/>
      <c r="T32" s="174"/>
      <c r="U32" s="174"/>
    </row>
    <row r="33" spans="2:21" ht="15" customHeight="1" thickBot="1">
      <c r="B33" s="214"/>
      <c r="C33" s="15" t="s">
        <v>10</v>
      </c>
      <c r="D33" s="20" t="s">
        <v>40</v>
      </c>
      <c r="E33" s="21"/>
      <c r="F33" s="22"/>
      <c r="G33" s="22"/>
      <c r="H33" s="22"/>
      <c r="I33" s="23"/>
      <c r="J33" s="24"/>
      <c r="K33" s="28"/>
      <c r="L33" s="29">
        <f>+L31+L32</f>
        <v>4524</v>
      </c>
      <c r="M33" s="48">
        <f>+M31+M32</f>
        <v>9048</v>
      </c>
      <c r="N33" s="16" t="s">
        <v>29</v>
      </c>
      <c r="O33" s="174"/>
      <c r="P33" s="174"/>
      <c r="Q33" s="174"/>
      <c r="R33" s="174"/>
      <c r="S33" s="174"/>
      <c r="T33" s="174"/>
      <c r="U33" s="174"/>
    </row>
    <row r="34" spans="2:21">
      <c r="B34" s="214"/>
      <c r="C34" s="71" t="s">
        <v>78</v>
      </c>
      <c r="D34" s="3" t="s">
        <v>59</v>
      </c>
      <c r="E34" s="9">
        <v>2</v>
      </c>
      <c r="F34" s="3"/>
      <c r="G34" s="9" t="s">
        <v>32</v>
      </c>
      <c r="H34" s="3"/>
      <c r="I34" s="75">
        <v>0</v>
      </c>
      <c r="J34" s="74">
        <f>IF(AND($E$10&gt;0,$E$10&lt;=28),($L$33*0),0)</f>
        <v>0</v>
      </c>
      <c r="K34" s="131"/>
      <c r="L34" s="162">
        <f t="shared" ref="L34:L41" si="4">J34*(1-K34)</f>
        <v>0</v>
      </c>
      <c r="M34" s="162">
        <f t="shared" ref="M34:M39" si="5">+L34*E34</f>
        <v>0</v>
      </c>
      <c r="N34" s="16" t="s">
        <v>25</v>
      </c>
      <c r="O34" s="174"/>
      <c r="P34" s="174"/>
      <c r="Q34" s="174"/>
      <c r="R34" s="174"/>
      <c r="S34" s="174"/>
      <c r="T34" s="174"/>
      <c r="U34" s="174"/>
    </row>
    <row r="35" spans="2:21">
      <c r="B35" s="214"/>
      <c r="C35" s="71" t="s">
        <v>79</v>
      </c>
      <c r="D35" s="3" t="s">
        <v>59</v>
      </c>
      <c r="E35" s="9">
        <v>2</v>
      </c>
      <c r="F35" s="3"/>
      <c r="G35" s="9" t="s">
        <v>33</v>
      </c>
      <c r="H35" s="3"/>
      <c r="I35" s="75">
        <v>7.4999999999999997E-2</v>
      </c>
      <c r="J35" s="74">
        <f>IF(AND($E$10&gt;28,$E$10&lt;=30),($L$33*0.075),0)</f>
        <v>0</v>
      </c>
      <c r="K35" s="131"/>
      <c r="L35" s="162">
        <f t="shared" si="4"/>
        <v>0</v>
      </c>
      <c r="M35" s="162">
        <f t="shared" si="5"/>
        <v>0</v>
      </c>
      <c r="N35" s="16" t="s">
        <v>25</v>
      </c>
      <c r="O35" s="174"/>
      <c r="P35" s="174"/>
      <c r="Q35" s="174"/>
      <c r="R35" s="174"/>
      <c r="S35" s="174"/>
      <c r="T35" s="174"/>
      <c r="U35" s="174"/>
    </row>
    <row r="36" spans="2:21">
      <c r="B36" s="214"/>
      <c r="C36" s="71" t="s">
        <v>80</v>
      </c>
      <c r="D36" s="3" t="s">
        <v>59</v>
      </c>
      <c r="E36" s="9">
        <v>2</v>
      </c>
      <c r="F36" s="3"/>
      <c r="G36" s="9" t="s">
        <v>34</v>
      </c>
      <c r="H36" s="3"/>
      <c r="I36" s="75">
        <v>0.15</v>
      </c>
      <c r="J36" s="74">
        <f>IF(AND($E$10&gt;30,$E$10&lt;=32),($L$33*0.15),0)</f>
        <v>678.6</v>
      </c>
      <c r="K36" s="131"/>
      <c r="L36" s="162">
        <f t="shared" si="4"/>
        <v>678.6</v>
      </c>
      <c r="M36" s="162">
        <f t="shared" si="5"/>
        <v>1357.2</v>
      </c>
      <c r="N36" s="16" t="s">
        <v>25</v>
      </c>
      <c r="O36" s="174"/>
      <c r="P36" s="174"/>
      <c r="Q36" s="174"/>
      <c r="R36" s="174"/>
      <c r="S36" s="174"/>
      <c r="T36" s="174"/>
      <c r="U36" s="174"/>
    </row>
    <row r="37" spans="2:21">
      <c r="B37" s="214"/>
      <c r="C37" s="71" t="s">
        <v>81</v>
      </c>
      <c r="D37" s="3" t="s">
        <v>59</v>
      </c>
      <c r="E37" s="9">
        <v>2</v>
      </c>
      <c r="F37" s="3"/>
      <c r="G37" s="9" t="s">
        <v>35</v>
      </c>
      <c r="H37" s="3"/>
      <c r="I37" s="75">
        <v>0.22500000000000001</v>
      </c>
      <c r="J37" s="74">
        <f>IF(AND($E$10&gt;32,$E$10&lt;=34),($L$33*0.225),0)</f>
        <v>0</v>
      </c>
      <c r="K37" s="131"/>
      <c r="L37" s="162">
        <f t="shared" si="4"/>
        <v>0</v>
      </c>
      <c r="M37" s="162">
        <f t="shared" si="5"/>
        <v>0</v>
      </c>
      <c r="N37" s="16" t="s">
        <v>25</v>
      </c>
      <c r="O37" s="174"/>
      <c r="P37" s="174"/>
      <c r="Q37" s="174"/>
      <c r="R37" s="174"/>
      <c r="S37" s="174"/>
      <c r="T37" s="174"/>
      <c r="U37" s="174"/>
    </row>
    <row r="38" spans="2:21" ht="15.75" thickBot="1">
      <c r="B38" s="214"/>
      <c r="C38" s="100" t="s">
        <v>82</v>
      </c>
      <c r="D38" s="10" t="s">
        <v>59</v>
      </c>
      <c r="E38" s="101">
        <v>2</v>
      </c>
      <c r="F38" s="10"/>
      <c r="G38" s="101" t="s">
        <v>36</v>
      </c>
      <c r="H38" s="10"/>
      <c r="I38" s="102">
        <v>0.3</v>
      </c>
      <c r="J38" s="73">
        <f>IF(AND($E$10&gt;34,$E$10&lt;=40),($L$33*0.3),0)</f>
        <v>0</v>
      </c>
      <c r="K38" s="128"/>
      <c r="L38" s="162">
        <f t="shared" si="4"/>
        <v>0</v>
      </c>
      <c r="M38" s="165">
        <f t="shared" si="5"/>
        <v>0</v>
      </c>
      <c r="N38" s="19" t="s">
        <v>25</v>
      </c>
      <c r="O38" s="174"/>
      <c r="P38" s="174"/>
      <c r="Q38" s="174"/>
      <c r="R38" s="174"/>
      <c r="S38" s="174"/>
      <c r="T38" s="174"/>
      <c r="U38" s="174"/>
    </row>
    <row r="39" spans="2:21">
      <c r="B39" s="214"/>
      <c r="C39" s="15" t="s">
        <v>76</v>
      </c>
      <c r="D39" s="82" t="s">
        <v>71</v>
      </c>
      <c r="E39" s="177">
        <v>1</v>
      </c>
      <c r="F39" s="96"/>
      <c r="G39" s="96"/>
      <c r="H39" s="25">
        <v>65</v>
      </c>
      <c r="I39" s="76"/>
      <c r="J39" s="176">
        <f>(E5*H39)*0.5+L32/2</f>
        <v>866</v>
      </c>
      <c r="K39" s="132"/>
      <c r="L39" s="162">
        <f t="shared" si="4"/>
        <v>866</v>
      </c>
      <c r="M39" s="162">
        <f t="shared" si="5"/>
        <v>866</v>
      </c>
      <c r="N39" s="14" t="s">
        <v>26</v>
      </c>
      <c r="O39" s="174"/>
      <c r="P39" s="174"/>
      <c r="Q39" s="174"/>
      <c r="R39" s="174"/>
      <c r="S39" s="174"/>
      <c r="T39" s="174"/>
      <c r="U39" s="174"/>
    </row>
    <row r="40" spans="2:21">
      <c r="B40" s="214"/>
      <c r="C40" s="15" t="s">
        <v>74</v>
      </c>
      <c r="D40" s="82" t="s">
        <v>70</v>
      </c>
      <c r="E40" s="177">
        <v>1</v>
      </c>
      <c r="F40" s="96"/>
      <c r="G40" s="96"/>
      <c r="H40" s="96"/>
      <c r="I40" s="76"/>
      <c r="J40" s="83">
        <v>0</v>
      </c>
      <c r="K40" s="131"/>
      <c r="L40" s="162">
        <f t="shared" ref="L40" si="6">J40*(1-K40)</f>
        <v>0</v>
      </c>
      <c r="M40" s="162">
        <f t="shared" ref="M40" si="7">+L40*E40</f>
        <v>0</v>
      </c>
      <c r="N40" s="110"/>
      <c r="O40" s="174"/>
      <c r="P40" s="174"/>
      <c r="Q40" s="174"/>
      <c r="R40" s="174"/>
      <c r="S40" s="174"/>
      <c r="T40" s="174"/>
      <c r="U40" s="174"/>
    </row>
    <row r="41" spans="2:21" ht="15.75" thickBot="1">
      <c r="B41" s="214"/>
      <c r="C41" s="15" t="s">
        <v>12</v>
      </c>
      <c r="D41" s="2" t="s">
        <v>42</v>
      </c>
      <c r="E41" s="9">
        <v>2</v>
      </c>
      <c r="F41" s="103">
        <v>1</v>
      </c>
      <c r="G41" s="96"/>
      <c r="H41" s="96"/>
      <c r="I41" s="77"/>
      <c r="J41" s="74">
        <v>150</v>
      </c>
      <c r="K41" s="131"/>
      <c r="L41" s="162">
        <f t="shared" si="4"/>
        <v>150</v>
      </c>
      <c r="M41" s="162">
        <f>+L41*E41*F41</f>
        <v>300</v>
      </c>
      <c r="N41" s="30"/>
      <c r="O41" s="174"/>
      <c r="P41" s="174"/>
      <c r="Q41" s="174"/>
      <c r="R41" s="174"/>
      <c r="S41" s="174"/>
      <c r="T41" s="174"/>
      <c r="U41" s="174"/>
    </row>
    <row r="42" spans="2:21">
      <c r="B42" s="214"/>
      <c r="C42" s="15" t="s">
        <v>77</v>
      </c>
      <c r="D42" s="2" t="s">
        <v>61</v>
      </c>
      <c r="E42" s="9">
        <v>2</v>
      </c>
      <c r="F42" s="3"/>
      <c r="G42" s="96"/>
      <c r="H42" s="96"/>
      <c r="I42" s="4"/>
      <c r="J42" s="83">
        <v>0</v>
      </c>
      <c r="K42" s="133"/>
      <c r="L42" s="162">
        <f>J42*(1-K42)</f>
        <v>0</v>
      </c>
      <c r="M42" s="162">
        <f>+L42*E42</f>
        <v>0</v>
      </c>
      <c r="N42" s="109"/>
      <c r="O42" s="174"/>
      <c r="P42" s="174"/>
      <c r="Q42" s="174"/>
      <c r="R42" s="174"/>
      <c r="S42" s="174"/>
      <c r="T42" s="174"/>
      <c r="U42" s="174"/>
    </row>
    <row r="43" spans="2:21" ht="15.75" thickBot="1">
      <c r="B43" s="214"/>
      <c r="C43" s="119" t="s">
        <v>75</v>
      </c>
      <c r="D43" s="120" t="s">
        <v>62</v>
      </c>
      <c r="E43" s="121">
        <v>2</v>
      </c>
      <c r="F43" s="122"/>
      <c r="G43" s="123"/>
      <c r="H43" s="123"/>
      <c r="I43" s="124"/>
      <c r="J43" s="125">
        <v>0</v>
      </c>
      <c r="K43" s="141"/>
      <c r="L43" s="163">
        <f>J43*(1-K43)</f>
        <v>0</v>
      </c>
      <c r="M43" s="163">
        <f>+L43*E43</f>
        <v>0</v>
      </c>
      <c r="N43" s="109"/>
      <c r="O43" s="174"/>
      <c r="P43" s="174"/>
      <c r="Q43" s="174"/>
      <c r="R43" s="174"/>
      <c r="S43" s="174"/>
      <c r="T43" s="174"/>
      <c r="U43" s="174"/>
    </row>
    <row r="44" spans="2:21" ht="15.75" thickBot="1">
      <c r="B44" s="215"/>
      <c r="C44" s="168"/>
      <c r="D44" s="169"/>
      <c r="E44" s="33"/>
      <c r="F44" s="33"/>
      <c r="G44" s="33"/>
      <c r="H44" s="33"/>
      <c r="I44" s="34"/>
      <c r="J44" s="35"/>
      <c r="K44" s="36"/>
      <c r="L44" s="60">
        <f>SUM(L33:L43)</f>
        <v>6218.6</v>
      </c>
      <c r="M44" s="84">
        <f>SUM(M33:M43)</f>
        <v>11571.2</v>
      </c>
      <c r="N44" s="59"/>
      <c r="O44" s="172"/>
      <c r="P44" s="173"/>
      <c r="Q44" s="174"/>
      <c r="R44" s="174"/>
      <c r="S44" s="174"/>
      <c r="T44" s="174"/>
      <c r="U44" s="174"/>
    </row>
    <row r="45" spans="2:21" ht="15.75" thickBot="1">
      <c r="C45" s="189"/>
      <c r="D45" s="190"/>
      <c r="E45" s="61"/>
      <c r="F45" s="61"/>
      <c r="G45" s="61"/>
      <c r="H45" s="61"/>
      <c r="I45" s="62"/>
      <c r="J45" s="63"/>
      <c r="K45" s="69"/>
      <c r="L45" s="64"/>
      <c r="M45" s="64"/>
      <c r="N45" s="59"/>
      <c r="O45" s="174"/>
      <c r="P45" s="175"/>
      <c r="Q45" s="174"/>
      <c r="R45" s="174"/>
      <c r="S45" s="174"/>
      <c r="T45" s="174"/>
      <c r="U45" s="174"/>
    </row>
    <row r="46" spans="2:21" ht="15.75" thickBot="1">
      <c r="B46" s="213" t="s">
        <v>91</v>
      </c>
      <c r="C46" s="205" t="s">
        <v>53</v>
      </c>
      <c r="D46" s="201"/>
      <c r="E46" s="201"/>
      <c r="F46" s="201"/>
      <c r="G46" s="201"/>
      <c r="H46" s="201"/>
      <c r="I46" s="201"/>
      <c r="J46" s="201"/>
      <c r="K46" s="202"/>
      <c r="L46" s="211"/>
      <c r="M46" s="212"/>
      <c r="N46" s="59"/>
      <c r="O46" s="174"/>
      <c r="P46" s="175"/>
      <c r="Q46" s="174"/>
      <c r="R46" s="174"/>
      <c r="S46" s="174"/>
      <c r="T46" s="174"/>
      <c r="U46" s="174"/>
    </row>
    <row r="47" spans="2:21" ht="15.75" thickBot="1">
      <c r="B47" s="214"/>
      <c r="C47" s="71" t="s">
        <v>8</v>
      </c>
      <c r="D47" s="2" t="s">
        <v>58</v>
      </c>
      <c r="E47" s="9">
        <v>2</v>
      </c>
      <c r="F47" s="2"/>
      <c r="G47" s="2"/>
      <c r="H47" s="27">
        <v>14</v>
      </c>
      <c r="I47" s="8"/>
      <c r="J47" s="79">
        <f>H47*E4</f>
        <v>5796</v>
      </c>
      <c r="K47" s="131"/>
      <c r="L47" s="167">
        <f>+J47*(1-K47)</f>
        <v>5796</v>
      </c>
      <c r="M47" s="160">
        <f>+L47*E47</f>
        <v>11592</v>
      </c>
      <c r="N47" s="59"/>
      <c r="O47" s="174"/>
      <c r="P47" s="174"/>
      <c r="Q47" s="174"/>
      <c r="R47" s="174"/>
      <c r="S47" s="174"/>
      <c r="T47" s="174"/>
      <c r="U47" s="174"/>
    </row>
    <row r="48" spans="2:21" ht="15.75" thickBot="1">
      <c r="B48" s="214"/>
      <c r="C48" s="71" t="s">
        <v>9</v>
      </c>
      <c r="D48" s="3" t="s">
        <v>23</v>
      </c>
      <c r="E48" s="21"/>
      <c r="F48" s="22"/>
      <c r="G48" s="22"/>
      <c r="H48" s="22"/>
      <c r="I48" s="23"/>
      <c r="J48" s="24"/>
      <c r="K48" s="28"/>
      <c r="L48" s="48">
        <f>++L47</f>
        <v>5796</v>
      </c>
      <c r="M48" s="159">
        <f>+M47</f>
        <v>11592</v>
      </c>
      <c r="N48" s="59"/>
      <c r="O48" s="174"/>
      <c r="P48" s="174"/>
      <c r="Q48" s="174"/>
      <c r="R48" s="174"/>
      <c r="S48" s="174"/>
      <c r="T48" s="174"/>
      <c r="U48" s="174"/>
    </row>
    <row r="49" spans="2:21">
      <c r="B49" s="214"/>
      <c r="C49" s="71" t="s">
        <v>83</v>
      </c>
      <c r="D49" s="3" t="s">
        <v>59</v>
      </c>
      <c r="E49" s="9">
        <v>2</v>
      </c>
      <c r="F49" s="3"/>
      <c r="G49" s="9" t="s">
        <v>32</v>
      </c>
      <c r="H49" s="3"/>
      <c r="I49" s="75">
        <v>0</v>
      </c>
      <c r="J49" s="74">
        <f>IF(AND($E$10&gt;0,$E$10&lt;=28),($L$33*0),0)</f>
        <v>0</v>
      </c>
      <c r="K49" s="131"/>
      <c r="L49" s="162">
        <f t="shared" ref="L49:L56" si="8">J49*(1-K49)</f>
        <v>0</v>
      </c>
      <c r="M49" s="104">
        <f>+L49*E49</f>
        <v>0</v>
      </c>
      <c r="N49" s="59"/>
      <c r="O49" s="174"/>
      <c r="P49" s="174"/>
      <c r="Q49" s="174"/>
      <c r="R49" s="174"/>
      <c r="S49" s="174"/>
      <c r="T49" s="174"/>
      <c r="U49" s="174"/>
    </row>
    <row r="50" spans="2:21">
      <c r="B50" s="214"/>
      <c r="C50" s="71" t="s">
        <v>84</v>
      </c>
      <c r="D50" s="3" t="s">
        <v>59</v>
      </c>
      <c r="E50" s="9">
        <v>2</v>
      </c>
      <c r="F50" s="3"/>
      <c r="G50" s="9" t="s">
        <v>33</v>
      </c>
      <c r="H50" s="3"/>
      <c r="I50" s="75">
        <v>7.4999999999999997E-2</v>
      </c>
      <c r="J50" s="74">
        <f>IF(AND($E$10&gt;28,$E$10&lt;=30),($L$33*0.075),0)</f>
        <v>0</v>
      </c>
      <c r="K50" s="131"/>
      <c r="L50" s="162">
        <f t="shared" si="8"/>
        <v>0</v>
      </c>
      <c r="M50" s="104">
        <f>+L50*E50</f>
        <v>0</v>
      </c>
      <c r="N50" s="59"/>
      <c r="O50" s="174"/>
      <c r="P50" s="174"/>
      <c r="Q50" s="174"/>
      <c r="R50" s="174"/>
      <c r="S50" s="174"/>
      <c r="T50" s="174"/>
      <c r="U50" s="174"/>
    </row>
    <row r="51" spans="2:21">
      <c r="B51" s="214"/>
      <c r="C51" s="71" t="s">
        <v>85</v>
      </c>
      <c r="D51" s="3" t="s">
        <v>59</v>
      </c>
      <c r="E51" s="9">
        <v>2</v>
      </c>
      <c r="F51" s="3"/>
      <c r="G51" s="9" t="s">
        <v>34</v>
      </c>
      <c r="H51" s="3"/>
      <c r="I51" s="75">
        <v>0.15</v>
      </c>
      <c r="J51" s="74">
        <f>IF(AND($E$10&gt;30,$E$10&lt;=32),($L$48*0.15),0)</f>
        <v>869.4</v>
      </c>
      <c r="K51" s="131"/>
      <c r="L51" s="162">
        <f t="shared" si="8"/>
        <v>869.4</v>
      </c>
      <c r="M51" s="104">
        <f>+L51*E51</f>
        <v>1738.8</v>
      </c>
      <c r="N51" s="59"/>
      <c r="O51" s="174"/>
      <c r="P51" s="174"/>
      <c r="Q51" s="174"/>
      <c r="R51" s="174"/>
      <c r="S51" s="174"/>
      <c r="T51" s="174"/>
      <c r="U51" s="174"/>
    </row>
    <row r="52" spans="2:21">
      <c r="B52" s="214"/>
      <c r="C52" s="71" t="s">
        <v>86</v>
      </c>
      <c r="D52" s="3" t="s">
        <v>59</v>
      </c>
      <c r="E52" s="9">
        <v>2</v>
      </c>
      <c r="F52" s="3"/>
      <c r="G52" s="9" t="s">
        <v>35</v>
      </c>
      <c r="H52" s="3"/>
      <c r="I52" s="75">
        <v>0.22500000000000001</v>
      </c>
      <c r="J52" s="74">
        <f>IF(AND($E$10&gt;32,$E$10&lt;=34),($L$33*0.225),0)</f>
        <v>0</v>
      </c>
      <c r="K52" s="131"/>
      <c r="L52" s="162">
        <f t="shared" si="8"/>
        <v>0</v>
      </c>
      <c r="M52" s="104">
        <f>+L52*E52</f>
        <v>0</v>
      </c>
      <c r="N52" s="59"/>
      <c r="O52" s="174"/>
      <c r="P52" s="174"/>
      <c r="Q52" s="174"/>
      <c r="R52" s="174"/>
      <c r="S52" s="174"/>
      <c r="T52" s="174"/>
      <c r="U52" s="174"/>
    </row>
    <row r="53" spans="2:21">
      <c r="B53" s="214"/>
      <c r="C53" s="71" t="s">
        <v>87</v>
      </c>
      <c r="D53" s="3" t="s">
        <v>59</v>
      </c>
      <c r="E53" s="9">
        <v>2</v>
      </c>
      <c r="F53" s="3"/>
      <c r="G53" s="9" t="s">
        <v>36</v>
      </c>
      <c r="H53" s="3"/>
      <c r="I53" s="75">
        <v>0.3</v>
      </c>
      <c r="J53" s="73">
        <f>IF(AND($E$10&gt;34,$E$10&lt;=40),($L$33*0.3),0)</f>
        <v>0</v>
      </c>
      <c r="K53" s="128"/>
      <c r="L53" s="162">
        <f t="shared" si="8"/>
        <v>0</v>
      </c>
      <c r="M53" s="104">
        <f>+L53*E53</f>
        <v>0</v>
      </c>
      <c r="N53" s="59"/>
      <c r="O53" s="174"/>
      <c r="P53" s="174"/>
      <c r="Q53" s="174"/>
      <c r="R53" s="174"/>
      <c r="S53" s="174"/>
      <c r="T53" s="174"/>
      <c r="U53" s="174"/>
    </row>
    <row r="54" spans="2:21">
      <c r="B54" s="214"/>
      <c r="C54" s="71" t="s">
        <v>10</v>
      </c>
      <c r="D54" s="2" t="s">
        <v>42</v>
      </c>
      <c r="E54" s="9">
        <v>2</v>
      </c>
      <c r="F54" s="103">
        <v>1</v>
      </c>
      <c r="G54" s="96"/>
      <c r="H54" s="96"/>
      <c r="I54" s="77"/>
      <c r="J54" s="74">
        <v>150</v>
      </c>
      <c r="K54" s="133"/>
      <c r="L54" s="162">
        <f t="shared" si="8"/>
        <v>150</v>
      </c>
      <c r="M54" s="162">
        <f>+L54*E54*F54</f>
        <v>300</v>
      </c>
      <c r="N54" s="59"/>
      <c r="O54" s="174"/>
      <c r="P54" s="174"/>
      <c r="Q54" s="174"/>
      <c r="R54" s="174"/>
      <c r="S54" s="174"/>
      <c r="T54" s="174"/>
      <c r="U54" s="174"/>
    </row>
    <row r="55" spans="2:21">
      <c r="B55" s="214"/>
      <c r="C55" s="15" t="s">
        <v>76</v>
      </c>
      <c r="D55" s="2" t="s">
        <v>61</v>
      </c>
      <c r="E55" s="9">
        <v>2</v>
      </c>
      <c r="F55" s="3"/>
      <c r="G55" s="96"/>
      <c r="H55" s="96"/>
      <c r="I55" s="4"/>
      <c r="J55" s="83">
        <v>0</v>
      </c>
      <c r="K55" s="143"/>
      <c r="L55" s="162">
        <f t="shared" si="8"/>
        <v>0</v>
      </c>
      <c r="M55" s="104">
        <f>+L55*E55</f>
        <v>0</v>
      </c>
      <c r="N55" s="59"/>
      <c r="O55" s="174"/>
      <c r="P55" s="174"/>
      <c r="Q55" s="174"/>
      <c r="R55" s="174"/>
      <c r="S55" s="174"/>
      <c r="T55" s="174"/>
      <c r="U55" s="174"/>
    </row>
    <row r="56" spans="2:21" ht="15.75" thickBot="1">
      <c r="B56" s="214"/>
      <c r="C56" s="119" t="s">
        <v>74</v>
      </c>
      <c r="D56" s="120" t="s">
        <v>62</v>
      </c>
      <c r="E56" s="121">
        <v>2</v>
      </c>
      <c r="F56" s="122"/>
      <c r="G56" s="123"/>
      <c r="H56" s="123"/>
      <c r="I56" s="124"/>
      <c r="J56" s="125">
        <v>0</v>
      </c>
      <c r="K56" s="144"/>
      <c r="L56" s="162">
        <f t="shared" si="8"/>
        <v>0</v>
      </c>
      <c r="M56" s="104">
        <f>+L56*E56</f>
        <v>0</v>
      </c>
      <c r="N56" s="59"/>
      <c r="O56" s="174"/>
      <c r="P56" s="174"/>
      <c r="Q56" s="174"/>
      <c r="R56" s="174"/>
      <c r="S56" s="174"/>
      <c r="T56" s="174"/>
      <c r="U56" s="174"/>
    </row>
    <row r="57" spans="2:21" ht="15.75" thickBot="1">
      <c r="B57" s="215"/>
      <c r="C57" s="31"/>
      <c r="D57" s="32"/>
      <c r="E57" s="33"/>
      <c r="F57" s="33"/>
      <c r="G57" s="33"/>
      <c r="H57" s="33"/>
      <c r="I57" s="34"/>
      <c r="J57" s="35"/>
      <c r="K57" s="36"/>
      <c r="L57" s="84">
        <f>SUM(L48:L56)</f>
        <v>6815.4</v>
      </c>
      <c r="M57" s="166">
        <f>SUM(M48:M56)</f>
        <v>13630.8</v>
      </c>
      <c r="N57" s="59"/>
      <c r="O57" s="172"/>
      <c r="P57" s="173"/>
      <c r="Q57" s="174"/>
      <c r="R57" s="174"/>
      <c r="S57" s="174"/>
      <c r="T57" s="174"/>
      <c r="U57" s="174"/>
    </row>
    <row r="58" spans="2:21" ht="15.75" thickBot="1">
      <c r="C58" s="189"/>
      <c r="D58" s="190"/>
      <c r="E58" s="61"/>
      <c r="F58" s="61"/>
      <c r="G58" s="61"/>
      <c r="H58" s="61"/>
      <c r="I58" s="62"/>
      <c r="J58" s="63"/>
      <c r="K58" s="69"/>
      <c r="L58" s="64"/>
      <c r="M58" s="64"/>
      <c r="N58" s="59"/>
      <c r="O58" s="174"/>
      <c r="P58" s="175"/>
      <c r="Q58" s="174"/>
      <c r="R58" s="174"/>
      <c r="S58" s="174"/>
      <c r="T58" s="174"/>
      <c r="U58" s="174"/>
    </row>
    <row r="59" spans="2:21" ht="15.75" customHeight="1" thickBot="1">
      <c r="B59" s="213" t="s">
        <v>92</v>
      </c>
      <c r="C59" s="203" t="s">
        <v>48</v>
      </c>
      <c r="D59" s="203"/>
      <c r="E59" s="203"/>
      <c r="F59" s="203"/>
      <c r="G59" s="203"/>
      <c r="H59" s="203"/>
      <c r="I59" s="203"/>
      <c r="J59" s="203"/>
      <c r="K59" s="204"/>
      <c r="L59" s="209"/>
      <c r="M59" s="210"/>
      <c r="N59" s="59"/>
      <c r="O59" s="174"/>
      <c r="P59" s="174"/>
      <c r="Q59" s="174"/>
      <c r="R59" s="174"/>
      <c r="S59" s="174"/>
      <c r="T59" s="174"/>
      <c r="U59" s="174"/>
    </row>
    <row r="60" spans="2:21" ht="15.75" thickBot="1">
      <c r="B60" s="214"/>
      <c r="C60" s="216" t="s">
        <v>8</v>
      </c>
      <c r="D60" s="178" t="s">
        <v>58</v>
      </c>
      <c r="E60" s="105">
        <v>2</v>
      </c>
      <c r="F60" s="178"/>
      <c r="G60" s="178"/>
      <c r="H60" s="179">
        <v>14</v>
      </c>
      <c r="I60" s="180"/>
      <c r="J60" s="72">
        <f>E4*H60</f>
        <v>5796</v>
      </c>
      <c r="K60" s="134"/>
      <c r="L60" s="49">
        <f>+J60*(1-K60)</f>
        <v>5796</v>
      </c>
      <c r="M60" s="47">
        <f>+L60*E60</f>
        <v>11592</v>
      </c>
      <c r="N60" s="59"/>
      <c r="O60" s="174"/>
      <c r="P60" s="174"/>
      <c r="Q60" s="174"/>
      <c r="R60" s="174"/>
      <c r="S60" s="174"/>
      <c r="T60" s="174"/>
      <c r="U60" s="174"/>
    </row>
    <row r="61" spans="2:21" ht="15.75" thickBot="1">
      <c r="B61" s="214"/>
      <c r="C61" s="216" t="s">
        <v>9</v>
      </c>
      <c r="D61" s="3" t="s">
        <v>23</v>
      </c>
      <c r="E61" s="21"/>
      <c r="F61" s="22"/>
      <c r="G61" s="22"/>
      <c r="H61" s="22"/>
      <c r="I61" s="23"/>
      <c r="J61" s="24"/>
      <c r="K61" s="99"/>
      <c r="L61" s="29">
        <f>+L60</f>
        <v>5796</v>
      </c>
      <c r="M61" s="48">
        <f>+M60</f>
        <v>11592</v>
      </c>
      <c r="N61" s="59"/>
      <c r="O61" s="174"/>
      <c r="P61" s="174"/>
      <c r="Q61" s="174"/>
      <c r="R61" s="174"/>
      <c r="S61" s="174"/>
      <c r="T61" s="174"/>
      <c r="U61" s="174"/>
    </row>
    <row r="62" spans="2:21">
      <c r="B62" s="214"/>
      <c r="C62" s="216" t="s">
        <v>83</v>
      </c>
      <c r="D62" s="3" t="s">
        <v>59</v>
      </c>
      <c r="E62" s="9">
        <v>2</v>
      </c>
      <c r="F62" s="3"/>
      <c r="G62" s="9" t="s">
        <v>32</v>
      </c>
      <c r="H62" s="3"/>
      <c r="I62" s="75">
        <v>0</v>
      </c>
      <c r="J62" s="74">
        <f>IF(AND($E$11&gt;0,$E$11&lt;=28),($J$60*0),0)</f>
        <v>0</v>
      </c>
      <c r="K62" s="132"/>
      <c r="L62" s="162">
        <f t="shared" ref="L62:L69" si="9">J62*(1-K62)</f>
        <v>0</v>
      </c>
      <c r="M62" s="162">
        <f t="shared" ref="M62:M68" si="10">+L62*E62</f>
        <v>0</v>
      </c>
      <c r="N62" s="59"/>
      <c r="O62" s="174"/>
      <c r="P62" s="174"/>
      <c r="Q62" s="174"/>
      <c r="R62" s="174"/>
      <c r="S62" s="174"/>
      <c r="T62" s="174"/>
      <c r="U62" s="174"/>
    </row>
    <row r="63" spans="2:21">
      <c r="B63" s="214"/>
      <c r="C63" s="216" t="s">
        <v>84</v>
      </c>
      <c r="D63" s="3" t="s">
        <v>59</v>
      </c>
      <c r="E63" s="9">
        <v>2</v>
      </c>
      <c r="F63" s="3"/>
      <c r="G63" s="9" t="s">
        <v>33</v>
      </c>
      <c r="H63" s="3"/>
      <c r="I63" s="75">
        <v>7.4999999999999997E-2</v>
      </c>
      <c r="J63" s="74">
        <f>IF(AND($E$11&gt;28,$E$11&lt;=30),($L$61*0.075),0)</f>
        <v>434.7</v>
      </c>
      <c r="K63" s="132"/>
      <c r="L63" s="162">
        <f t="shared" si="9"/>
        <v>434.7</v>
      </c>
      <c r="M63" s="162">
        <f t="shared" si="10"/>
        <v>869.4</v>
      </c>
      <c r="N63" s="59"/>
      <c r="O63" s="174"/>
      <c r="P63" s="174"/>
      <c r="Q63" s="174"/>
      <c r="R63" s="174"/>
      <c r="S63" s="174"/>
      <c r="T63" s="174"/>
      <c r="U63" s="174"/>
    </row>
    <row r="64" spans="2:21">
      <c r="B64" s="214"/>
      <c r="C64" s="216" t="s">
        <v>85</v>
      </c>
      <c r="D64" s="3" t="s">
        <v>59</v>
      </c>
      <c r="E64" s="9">
        <v>2</v>
      </c>
      <c r="F64" s="3"/>
      <c r="G64" s="9" t="s">
        <v>34</v>
      </c>
      <c r="H64" s="3"/>
      <c r="I64" s="75">
        <v>0.15</v>
      </c>
      <c r="J64" s="74">
        <f>IF(AND($E$11&gt;30,$E$11&lt;=32),($J$47*0.15),0)</f>
        <v>0</v>
      </c>
      <c r="K64" s="132"/>
      <c r="L64" s="162">
        <f t="shared" si="9"/>
        <v>0</v>
      </c>
      <c r="M64" s="162">
        <f t="shared" si="10"/>
        <v>0</v>
      </c>
      <c r="N64" s="59"/>
      <c r="O64" s="174"/>
      <c r="P64" s="174"/>
      <c r="Q64" s="174"/>
      <c r="R64" s="174"/>
      <c r="S64" s="174"/>
      <c r="T64" s="174"/>
      <c r="U64" s="174"/>
    </row>
    <row r="65" spans="2:21">
      <c r="B65" s="214"/>
      <c r="C65" s="216" t="s">
        <v>86</v>
      </c>
      <c r="D65" s="3" t="s">
        <v>59</v>
      </c>
      <c r="E65" s="9">
        <v>2</v>
      </c>
      <c r="F65" s="3"/>
      <c r="G65" s="9" t="s">
        <v>35</v>
      </c>
      <c r="H65" s="3"/>
      <c r="I65" s="75">
        <v>0.22500000000000001</v>
      </c>
      <c r="J65" s="74">
        <f>IF(AND($E$11&gt;32,$E$11&lt;=34),($J$47*0.225),0)</f>
        <v>0</v>
      </c>
      <c r="K65" s="132"/>
      <c r="L65" s="162">
        <f t="shared" si="9"/>
        <v>0</v>
      </c>
      <c r="M65" s="162">
        <f t="shared" si="10"/>
        <v>0</v>
      </c>
      <c r="N65" s="59"/>
      <c r="O65" s="174"/>
      <c r="P65" s="174"/>
      <c r="Q65" s="174"/>
      <c r="R65" s="174"/>
      <c r="S65" s="174"/>
      <c r="T65" s="174"/>
      <c r="U65" s="174"/>
    </row>
    <row r="66" spans="2:21">
      <c r="B66" s="214"/>
      <c r="C66" s="216" t="s">
        <v>87</v>
      </c>
      <c r="D66" s="3" t="s">
        <v>59</v>
      </c>
      <c r="E66" s="9">
        <v>2</v>
      </c>
      <c r="F66" s="3"/>
      <c r="G66" s="9" t="s">
        <v>36</v>
      </c>
      <c r="H66" s="3"/>
      <c r="I66" s="78">
        <v>0.3</v>
      </c>
      <c r="J66" s="74">
        <f>IF(AND($E$11&gt;34,$E$11&lt;=40),($J$47*0.3),0)</f>
        <v>0</v>
      </c>
      <c r="K66" s="132"/>
      <c r="L66" s="162">
        <f t="shared" si="9"/>
        <v>0</v>
      </c>
      <c r="M66" s="165">
        <f t="shared" si="10"/>
        <v>0</v>
      </c>
      <c r="N66" s="59"/>
      <c r="O66" s="174"/>
      <c r="P66" s="174"/>
      <c r="Q66" s="174"/>
      <c r="R66" s="174"/>
      <c r="S66" s="174"/>
      <c r="T66" s="174"/>
      <c r="U66" s="174"/>
    </row>
    <row r="67" spans="2:21">
      <c r="B67" s="214"/>
      <c r="C67" s="217" t="s">
        <v>78</v>
      </c>
      <c r="D67" s="82" t="s">
        <v>71</v>
      </c>
      <c r="E67" s="177">
        <v>1</v>
      </c>
      <c r="F67" s="96"/>
      <c r="G67" s="96"/>
      <c r="H67" s="80">
        <v>65</v>
      </c>
      <c r="I67" s="76"/>
      <c r="J67" s="74">
        <f>(H60*H67)*0.5</f>
        <v>455</v>
      </c>
      <c r="K67" s="132"/>
      <c r="L67" s="162">
        <f t="shared" si="9"/>
        <v>455</v>
      </c>
      <c r="M67" s="162">
        <f t="shared" si="10"/>
        <v>455</v>
      </c>
      <c r="N67" s="59"/>
      <c r="O67" s="174"/>
      <c r="P67" s="174"/>
      <c r="Q67" s="174"/>
      <c r="R67" s="174"/>
      <c r="S67" s="174"/>
      <c r="T67" s="174"/>
      <c r="U67" s="174"/>
    </row>
    <row r="68" spans="2:21">
      <c r="B68" s="214"/>
      <c r="C68" s="217" t="s">
        <v>79</v>
      </c>
      <c r="D68" s="82" t="s">
        <v>70</v>
      </c>
      <c r="E68" s="177">
        <v>1</v>
      </c>
      <c r="F68" s="96"/>
      <c r="G68" s="96"/>
      <c r="H68" s="96"/>
      <c r="I68" s="76"/>
      <c r="J68" s="83">
        <v>0</v>
      </c>
      <c r="K68" s="132"/>
      <c r="L68" s="162">
        <f t="shared" si="9"/>
        <v>0</v>
      </c>
      <c r="M68" s="162">
        <f t="shared" si="10"/>
        <v>0</v>
      </c>
      <c r="N68" s="59"/>
      <c r="O68" s="174"/>
      <c r="P68" s="174"/>
      <c r="Q68" s="174"/>
      <c r="R68" s="174"/>
      <c r="S68" s="174"/>
      <c r="T68" s="174"/>
      <c r="U68" s="174"/>
    </row>
    <row r="69" spans="2:21">
      <c r="B69" s="214"/>
      <c r="C69" s="216" t="s">
        <v>11</v>
      </c>
      <c r="D69" s="2" t="s">
        <v>42</v>
      </c>
      <c r="E69" s="9">
        <v>2</v>
      </c>
      <c r="F69" s="103">
        <v>1</v>
      </c>
      <c r="G69" s="96"/>
      <c r="H69" s="96"/>
      <c r="I69" s="77"/>
      <c r="J69" s="74">
        <v>150</v>
      </c>
      <c r="K69" s="132"/>
      <c r="L69" s="162">
        <f t="shared" si="9"/>
        <v>150</v>
      </c>
      <c r="M69" s="162">
        <f>+L69*E69*F69</f>
        <v>300</v>
      </c>
      <c r="N69" s="59"/>
      <c r="O69" s="174"/>
      <c r="P69" s="174"/>
      <c r="Q69" s="174"/>
      <c r="R69" s="174"/>
      <c r="S69" s="174"/>
      <c r="T69" s="174"/>
      <c r="U69" s="174"/>
    </row>
    <row r="70" spans="2:21">
      <c r="B70" s="214"/>
      <c r="C70" s="217" t="s">
        <v>68</v>
      </c>
      <c r="D70" s="2" t="s">
        <v>61</v>
      </c>
      <c r="E70" s="9">
        <v>2</v>
      </c>
      <c r="F70" s="3"/>
      <c r="G70" s="96"/>
      <c r="H70" s="96"/>
      <c r="I70" s="4"/>
      <c r="J70" s="83">
        <v>0</v>
      </c>
      <c r="K70" s="181"/>
      <c r="L70" s="162">
        <f>J70*(1-K70)</f>
        <v>0</v>
      </c>
      <c r="M70" s="162">
        <f>+L70*E70</f>
        <v>0</v>
      </c>
      <c r="N70" s="59"/>
      <c r="O70" s="174"/>
      <c r="P70" s="174"/>
      <c r="Q70" s="174"/>
      <c r="R70" s="174"/>
      <c r="S70" s="174"/>
      <c r="T70" s="174"/>
      <c r="U70" s="174"/>
    </row>
    <row r="71" spans="2:21" ht="15.75" thickBot="1">
      <c r="B71" s="214"/>
      <c r="C71" s="218" t="s">
        <v>69</v>
      </c>
      <c r="D71" s="120" t="s">
        <v>62</v>
      </c>
      <c r="E71" s="121">
        <v>2</v>
      </c>
      <c r="F71" s="122"/>
      <c r="G71" s="123"/>
      <c r="H71" s="123"/>
      <c r="I71" s="124"/>
      <c r="J71" s="125">
        <v>0</v>
      </c>
      <c r="K71" s="182"/>
      <c r="L71" s="163">
        <f>J71*(1-K71)</f>
        <v>0</v>
      </c>
      <c r="M71" s="163">
        <f>+L71*E71</f>
        <v>0</v>
      </c>
      <c r="N71" s="59"/>
      <c r="O71" s="174"/>
      <c r="P71" s="173"/>
      <c r="Q71" s="174"/>
      <c r="R71" s="174"/>
      <c r="S71" s="174"/>
      <c r="T71" s="174"/>
      <c r="U71" s="174"/>
    </row>
    <row r="72" spans="2:21" ht="15.75" thickBot="1">
      <c r="B72" s="215"/>
      <c r="C72" s="219"/>
      <c r="D72" s="33"/>
      <c r="E72" s="33"/>
      <c r="F72" s="33"/>
      <c r="G72" s="33"/>
      <c r="H72" s="33"/>
      <c r="I72" s="34"/>
      <c r="J72" s="35"/>
      <c r="K72" s="36"/>
      <c r="L72" s="60">
        <f>SUM(L61:L71)</f>
        <v>6835.7</v>
      </c>
      <c r="M72" s="84">
        <f>SUM(M61:M71)</f>
        <v>13216.4</v>
      </c>
      <c r="N72" s="59"/>
      <c r="O72" s="172"/>
      <c r="P72" s="173"/>
      <c r="Q72" s="174"/>
      <c r="R72" s="174"/>
      <c r="S72" s="174"/>
      <c r="T72" s="174"/>
      <c r="U72" s="174"/>
    </row>
    <row r="73" spans="2:21" ht="15.75" thickBot="1">
      <c r="C73" s="189"/>
      <c r="D73" s="190"/>
      <c r="E73" s="61"/>
      <c r="F73" s="61"/>
      <c r="G73" s="61"/>
      <c r="H73" s="61"/>
      <c r="I73" s="62"/>
      <c r="J73" s="63"/>
      <c r="K73" s="69"/>
      <c r="L73" s="64"/>
      <c r="M73" s="64"/>
      <c r="N73" s="59"/>
      <c r="O73" s="174"/>
      <c r="P73" s="175"/>
      <c r="Q73" s="174"/>
      <c r="R73" s="174"/>
      <c r="S73" s="174"/>
      <c r="T73" s="174"/>
      <c r="U73" s="174"/>
    </row>
    <row r="74" spans="2:21" ht="15.75" thickBot="1">
      <c r="B74" s="213" t="s">
        <v>93</v>
      </c>
      <c r="C74" s="200" t="s">
        <v>46</v>
      </c>
      <c r="D74" s="201"/>
      <c r="E74" s="201"/>
      <c r="F74" s="201"/>
      <c r="G74" s="201"/>
      <c r="H74" s="201"/>
      <c r="I74" s="201"/>
      <c r="J74" s="201"/>
      <c r="K74" s="202"/>
      <c r="L74" s="93"/>
      <c r="M74" s="94"/>
      <c r="N74" s="67"/>
      <c r="O74" s="174"/>
      <c r="P74" s="174"/>
      <c r="Q74" s="174"/>
      <c r="R74" s="174"/>
      <c r="S74" s="174"/>
      <c r="T74" s="174"/>
      <c r="U74" s="174"/>
    </row>
    <row r="75" spans="2:21">
      <c r="B75" s="214"/>
      <c r="C75" s="13" t="s">
        <v>8</v>
      </c>
      <c r="D75" s="39" t="s">
        <v>39</v>
      </c>
      <c r="E75" s="105">
        <v>2</v>
      </c>
      <c r="F75" s="39"/>
      <c r="G75" s="40"/>
      <c r="H75" s="40">
        <f>+H15</f>
        <v>414</v>
      </c>
      <c r="I75" s="41"/>
      <c r="J75" s="72">
        <v>8</v>
      </c>
      <c r="K75" s="129"/>
      <c r="L75" s="162">
        <f>+H75*J75*(1-K75)</f>
        <v>3312</v>
      </c>
      <c r="M75" s="162">
        <f>+L75*E75</f>
        <v>6624</v>
      </c>
      <c r="N75" s="14" t="s">
        <v>27</v>
      </c>
      <c r="O75" s="174"/>
      <c r="P75" s="174"/>
      <c r="Q75" s="174"/>
      <c r="R75" s="174"/>
      <c r="S75" s="174"/>
      <c r="T75" s="174"/>
      <c r="U75" s="174"/>
    </row>
    <row r="76" spans="2:21" ht="15.75" thickBot="1">
      <c r="B76" s="214"/>
      <c r="C76" s="15" t="s">
        <v>9</v>
      </c>
      <c r="D76" s="3" t="s">
        <v>52</v>
      </c>
      <c r="E76" s="101">
        <v>2</v>
      </c>
      <c r="F76" s="10"/>
      <c r="G76" s="26" t="s">
        <v>43</v>
      </c>
      <c r="H76" s="27">
        <v>101</v>
      </c>
      <c r="I76" s="11"/>
      <c r="J76" s="73">
        <v>12</v>
      </c>
      <c r="K76" s="128"/>
      <c r="L76" s="162">
        <f>+H76*J76*(1-K76)</f>
        <v>1212</v>
      </c>
      <c r="M76" s="162">
        <f>+L76*E76</f>
        <v>2424</v>
      </c>
      <c r="N76" s="16" t="s">
        <v>28</v>
      </c>
      <c r="O76" s="174"/>
      <c r="P76" s="174"/>
      <c r="Q76" s="174"/>
      <c r="R76" s="174"/>
      <c r="S76" s="174"/>
      <c r="T76" s="174"/>
      <c r="U76" s="174"/>
    </row>
    <row r="77" spans="2:21" ht="15" customHeight="1" thickBot="1">
      <c r="B77" s="214"/>
      <c r="C77" s="15" t="s">
        <v>10</v>
      </c>
      <c r="D77" s="20" t="s">
        <v>40</v>
      </c>
      <c r="E77" s="21"/>
      <c r="F77" s="22"/>
      <c r="G77" s="22"/>
      <c r="H77" s="22"/>
      <c r="I77" s="23"/>
      <c r="J77" s="24"/>
      <c r="K77" s="28"/>
      <c r="L77" s="29">
        <f>+L75+L76</f>
        <v>4524</v>
      </c>
      <c r="M77" s="48">
        <f>+M75+M76</f>
        <v>9048</v>
      </c>
      <c r="N77" s="16" t="s">
        <v>29</v>
      </c>
      <c r="O77" s="174"/>
      <c r="P77" s="174"/>
      <c r="Q77" s="174"/>
      <c r="R77" s="174"/>
      <c r="S77" s="174"/>
      <c r="T77" s="174"/>
      <c r="U77" s="174"/>
    </row>
    <row r="78" spans="2:21">
      <c r="B78" s="214"/>
      <c r="C78" s="71" t="s">
        <v>78</v>
      </c>
      <c r="D78" s="3" t="s">
        <v>59</v>
      </c>
      <c r="E78" s="9">
        <v>2</v>
      </c>
      <c r="F78" s="3"/>
      <c r="G78" s="9" t="s">
        <v>32</v>
      </c>
      <c r="H78" s="3"/>
      <c r="I78" s="75">
        <v>0</v>
      </c>
      <c r="J78" s="74">
        <f>IF(AND($E$11&gt;0,$E$11&lt;=28),($J$60*0),0)</f>
        <v>0</v>
      </c>
      <c r="K78" s="131"/>
      <c r="L78" s="162">
        <f t="shared" ref="L78:L85" si="11">J78*(1-K78)</f>
        <v>0</v>
      </c>
      <c r="M78" s="162">
        <f t="shared" ref="M78:M83" si="12">+L78*E78</f>
        <v>0</v>
      </c>
      <c r="N78" s="16" t="s">
        <v>25</v>
      </c>
      <c r="O78" s="174"/>
      <c r="P78" s="174"/>
      <c r="Q78" s="174"/>
      <c r="R78" s="174"/>
      <c r="S78" s="174"/>
      <c r="T78" s="174"/>
      <c r="U78" s="174"/>
    </row>
    <row r="79" spans="2:21">
      <c r="B79" s="214"/>
      <c r="C79" s="71" t="s">
        <v>79</v>
      </c>
      <c r="D79" s="3" t="s">
        <v>59</v>
      </c>
      <c r="E79" s="9">
        <v>2</v>
      </c>
      <c r="F79" s="3"/>
      <c r="G79" s="9" t="s">
        <v>33</v>
      </c>
      <c r="H79" s="3"/>
      <c r="I79" s="75">
        <v>7.4999999999999997E-2</v>
      </c>
      <c r="J79" s="74">
        <f>IF(AND($E$11&gt;28,$E$11&lt;=30),($L$77*0.075),0)</f>
        <v>339.3</v>
      </c>
      <c r="K79" s="131"/>
      <c r="L79" s="162">
        <f t="shared" si="11"/>
        <v>339.3</v>
      </c>
      <c r="M79" s="162">
        <f t="shared" si="12"/>
        <v>678.6</v>
      </c>
      <c r="N79" s="16" t="s">
        <v>25</v>
      </c>
      <c r="O79" s="174"/>
      <c r="P79" s="174"/>
      <c r="Q79" s="173"/>
      <c r="R79" s="173"/>
      <c r="S79" s="174"/>
      <c r="T79" s="174"/>
      <c r="U79" s="174"/>
    </row>
    <row r="80" spans="2:21">
      <c r="B80" s="214"/>
      <c r="C80" s="71" t="s">
        <v>80</v>
      </c>
      <c r="D80" s="3" t="s">
        <v>59</v>
      </c>
      <c r="E80" s="9">
        <v>2</v>
      </c>
      <c r="F80" s="3"/>
      <c r="G80" s="9" t="s">
        <v>34</v>
      </c>
      <c r="H80" s="3"/>
      <c r="I80" s="75">
        <v>0.15</v>
      </c>
      <c r="J80" s="74">
        <f>IF(AND($E$11&gt;30,$E$11&lt;=32),($J$47*0.15),0)</f>
        <v>0</v>
      </c>
      <c r="K80" s="131"/>
      <c r="L80" s="162">
        <f t="shared" si="11"/>
        <v>0</v>
      </c>
      <c r="M80" s="162">
        <f t="shared" si="12"/>
        <v>0</v>
      </c>
      <c r="N80" s="16" t="s">
        <v>25</v>
      </c>
      <c r="O80" s="174"/>
      <c r="P80" s="174"/>
      <c r="Q80" s="174"/>
      <c r="R80" s="174"/>
      <c r="S80" s="174"/>
      <c r="T80" s="174"/>
      <c r="U80" s="174"/>
    </row>
    <row r="81" spans="2:21">
      <c r="B81" s="214"/>
      <c r="C81" s="71" t="s">
        <v>81</v>
      </c>
      <c r="D81" s="3" t="s">
        <v>59</v>
      </c>
      <c r="E81" s="9">
        <v>2</v>
      </c>
      <c r="F81" s="3"/>
      <c r="G81" s="9" t="s">
        <v>35</v>
      </c>
      <c r="H81" s="3"/>
      <c r="I81" s="75">
        <v>0.22500000000000001</v>
      </c>
      <c r="J81" s="74">
        <f>IF(AND($E$11&gt;32,$E$11&lt;=34),($J$47*0.225),0)</f>
        <v>0</v>
      </c>
      <c r="K81" s="131"/>
      <c r="L81" s="162">
        <f t="shared" si="11"/>
        <v>0</v>
      </c>
      <c r="M81" s="162">
        <f t="shared" si="12"/>
        <v>0</v>
      </c>
      <c r="N81" s="16" t="s">
        <v>25</v>
      </c>
      <c r="O81" s="174"/>
      <c r="P81" s="174"/>
      <c r="Q81" s="174"/>
      <c r="R81" s="174"/>
      <c r="S81" s="174"/>
      <c r="T81" s="174"/>
      <c r="U81" s="174"/>
    </row>
    <row r="82" spans="2:21" ht="15.75" thickBot="1">
      <c r="B82" s="214"/>
      <c r="C82" s="100" t="s">
        <v>82</v>
      </c>
      <c r="D82" s="3" t="s">
        <v>59</v>
      </c>
      <c r="E82" s="9">
        <v>2</v>
      </c>
      <c r="F82" s="3"/>
      <c r="G82" s="9" t="s">
        <v>36</v>
      </c>
      <c r="H82" s="3"/>
      <c r="I82" s="78">
        <v>0.3</v>
      </c>
      <c r="J82" s="74">
        <f>IF(AND($E$11&gt;34,$E$11&lt;=40),($J$47*0.3),0)</f>
        <v>0</v>
      </c>
      <c r="K82" s="131"/>
      <c r="L82" s="162">
        <f t="shared" si="11"/>
        <v>0</v>
      </c>
      <c r="M82" s="165">
        <f t="shared" si="12"/>
        <v>0</v>
      </c>
      <c r="N82" s="19" t="s">
        <v>25</v>
      </c>
      <c r="O82" s="174"/>
      <c r="P82" s="174"/>
      <c r="Q82" s="174"/>
      <c r="R82" s="174"/>
      <c r="S82" s="174"/>
      <c r="T82" s="174"/>
      <c r="U82" s="174"/>
    </row>
    <row r="83" spans="2:21">
      <c r="B83" s="214"/>
      <c r="C83" s="15" t="s">
        <v>76</v>
      </c>
      <c r="D83" s="82" t="s">
        <v>71</v>
      </c>
      <c r="E83" s="177">
        <v>1</v>
      </c>
      <c r="F83" s="95"/>
      <c r="G83" s="95"/>
      <c r="H83" s="80">
        <v>65</v>
      </c>
      <c r="I83" s="81"/>
      <c r="J83" s="74">
        <f>+(J75*H83*E83)/2+L76/2</f>
        <v>866</v>
      </c>
      <c r="K83" s="132"/>
      <c r="L83" s="162">
        <f t="shared" si="11"/>
        <v>866</v>
      </c>
      <c r="M83" s="162">
        <f t="shared" si="12"/>
        <v>866</v>
      </c>
      <c r="N83" s="14" t="s">
        <v>26</v>
      </c>
      <c r="O83" s="174"/>
      <c r="P83" s="173"/>
      <c r="Q83" s="173"/>
      <c r="R83" s="173"/>
      <c r="S83" s="174"/>
      <c r="T83" s="174"/>
      <c r="U83" s="174"/>
    </row>
    <row r="84" spans="2:21">
      <c r="B84" s="214"/>
      <c r="C84" s="15" t="s">
        <v>74</v>
      </c>
      <c r="D84" s="82" t="s">
        <v>70</v>
      </c>
      <c r="E84" s="177">
        <v>1</v>
      </c>
      <c r="F84" s="95"/>
      <c r="G84" s="95"/>
      <c r="H84" s="96"/>
      <c r="I84" s="81"/>
      <c r="J84" s="83">
        <v>0</v>
      </c>
      <c r="K84" s="131"/>
      <c r="L84" s="162">
        <f t="shared" ref="L84" si="13">J84*(1-K84)</f>
        <v>0</v>
      </c>
      <c r="M84" s="162">
        <f t="shared" ref="M84" si="14">+L84*E84</f>
        <v>0</v>
      </c>
      <c r="N84" s="110"/>
      <c r="O84" s="174"/>
      <c r="P84" s="173"/>
      <c r="Q84" s="173"/>
      <c r="R84" s="173"/>
      <c r="S84" s="174"/>
      <c r="T84" s="174"/>
      <c r="U84" s="174"/>
    </row>
    <row r="85" spans="2:21" ht="15.75" thickBot="1">
      <c r="B85" s="214"/>
      <c r="C85" s="15" t="s">
        <v>12</v>
      </c>
      <c r="D85" s="2" t="s">
        <v>42</v>
      </c>
      <c r="E85" s="9">
        <v>2</v>
      </c>
      <c r="F85" s="103">
        <v>1</v>
      </c>
      <c r="G85" s="96"/>
      <c r="H85" s="96"/>
      <c r="I85" s="77"/>
      <c r="J85" s="74">
        <v>150</v>
      </c>
      <c r="K85" s="131"/>
      <c r="L85" s="162">
        <f t="shared" si="11"/>
        <v>150</v>
      </c>
      <c r="M85" s="162">
        <f>+L85*E85*F85</f>
        <v>300</v>
      </c>
      <c r="N85" s="30"/>
      <c r="O85" s="174"/>
      <c r="P85" s="174"/>
      <c r="Q85" s="173"/>
      <c r="R85" s="174"/>
      <c r="S85" s="174"/>
      <c r="T85" s="174"/>
      <c r="U85" s="174"/>
    </row>
    <row r="86" spans="2:21">
      <c r="B86" s="214"/>
      <c r="C86" s="15" t="s">
        <v>77</v>
      </c>
      <c r="D86" s="2" t="s">
        <v>61</v>
      </c>
      <c r="E86" s="9">
        <v>2</v>
      </c>
      <c r="F86" s="3"/>
      <c r="G86" s="96"/>
      <c r="H86" s="96"/>
      <c r="I86" s="4"/>
      <c r="J86" s="83">
        <v>0</v>
      </c>
      <c r="K86" s="133"/>
      <c r="L86" s="162">
        <f>J86*(1-K86)</f>
        <v>0</v>
      </c>
      <c r="M86" s="162">
        <f>+L86*E86</f>
        <v>0</v>
      </c>
      <c r="N86" s="109"/>
      <c r="O86" s="174"/>
      <c r="P86" s="174"/>
      <c r="Q86" s="173"/>
      <c r="R86" s="174"/>
      <c r="S86" s="174"/>
      <c r="T86" s="174"/>
      <c r="U86" s="174"/>
    </row>
    <row r="87" spans="2:21" ht="15.75" thickBot="1">
      <c r="B87" s="214"/>
      <c r="C87" s="119" t="s">
        <v>75</v>
      </c>
      <c r="D87" s="120" t="s">
        <v>62</v>
      </c>
      <c r="E87" s="121">
        <v>2</v>
      </c>
      <c r="F87" s="122"/>
      <c r="G87" s="123"/>
      <c r="H87" s="123"/>
      <c r="I87" s="124"/>
      <c r="J87" s="125">
        <v>0</v>
      </c>
      <c r="K87" s="141"/>
      <c r="L87" s="163">
        <f>J87*(1-K87)</f>
        <v>0</v>
      </c>
      <c r="M87" s="163">
        <f>+L87*E87</f>
        <v>0</v>
      </c>
      <c r="N87" s="109"/>
      <c r="O87" s="174"/>
      <c r="P87" s="174"/>
      <c r="Q87" s="174"/>
      <c r="R87" s="174"/>
      <c r="S87" s="174"/>
      <c r="T87" s="174"/>
      <c r="U87" s="174"/>
    </row>
    <row r="88" spans="2:21" ht="15.75" thickBot="1">
      <c r="B88" s="215"/>
      <c r="C88" s="58"/>
      <c r="D88" s="43"/>
      <c r="E88" s="52"/>
      <c r="F88" s="52"/>
      <c r="G88" s="52"/>
      <c r="H88" s="52"/>
      <c r="I88" s="53"/>
      <c r="J88" s="54"/>
      <c r="K88" s="55"/>
      <c r="L88" s="57">
        <f>SUM(L77:L87)</f>
        <v>5879.3</v>
      </c>
      <c r="M88" s="57">
        <f>SUM(M77:M87)</f>
        <v>10892.6</v>
      </c>
      <c r="N88" s="59"/>
      <c r="O88" s="172"/>
      <c r="P88" s="173"/>
      <c r="Q88" s="174"/>
      <c r="R88" s="173"/>
      <c r="S88" s="174"/>
      <c r="T88" s="174"/>
      <c r="U88" s="174"/>
    </row>
    <row r="89" spans="2:21" ht="15.75" thickBot="1">
      <c r="C89" s="189"/>
      <c r="D89" s="190"/>
      <c r="E89" s="61"/>
      <c r="F89" s="61"/>
      <c r="G89" s="61"/>
      <c r="H89" s="61"/>
      <c r="I89" s="62"/>
      <c r="J89" s="63"/>
      <c r="K89" s="69"/>
      <c r="L89" s="64"/>
      <c r="M89" s="64"/>
      <c r="N89" s="59"/>
      <c r="O89" s="174"/>
      <c r="P89" s="175"/>
      <c r="Q89" s="174"/>
      <c r="R89" s="174"/>
      <c r="S89" s="174"/>
      <c r="T89" s="174"/>
      <c r="U89" s="174"/>
    </row>
    <row r="90" spans="2:21" ht="15.75" thickBot="1">
      <c r="B90" s="213" t="s">
        <v>94</v>
      </c>
      <c r="C90" s="197" t="s">
        <v>47</v>
      </c>
      <c r="D90" s="198"/>
      <c r="E90" s="198"/>
      <c r="F90" s="198"/>
      <c r="G90" s="198"/>
      <c r="H90" s="198"/>
      <c r="I90" s="198"/>
      <c r="J90" s="198"/>
      <c r="K90" s="199"/>
      <c r="L90" s="93"/>
      <c r="M90" s="152"/>
      <c r="N90" s="66"/>
      <c r="O90" s="174"/>
      <c r="P90" s="175"/>
      <c r="Q90" s="174"/>
      <c r="R90" s="174"/>
      <c r="S90" s="174"/>
      <c r="T90" s="174"/>
      <c r="U90" s="174"/>
    </row>
    <row r="91" spans="2:21">
      <c r="B91" s="214"/>
      <c r="C91" s="13" t="s">
        <v>8</v>
      </c>
      <c r="D91" s="3" t="s">
        <v>39</v>
      </c>
      <c r="E91" s="9">
        <v>2</v>
      </c>
      <c r="F91" s="3"/>
      <c r="G91" s="96"/>
      <c r="H91" s="25">
        <f>+H15</f>
        <v>414</v>
      </c>
      <c r="I91" s="4"/>
      <c r="J91" s="74">
        <v>8</v>
      </c>
      <c r="K91" s="131"/>
      <c r="L91" s="162">
        <f>+H91*J91*(1-K91)</f>
        <v>3312</v>
      </c>
      <c r="M91" s="162">
        <f>+L91*E91</f>
        <v>6624</v>
      </c>
      <c r="N91" s="5" t="s">
        <v>27</v>
      </c>
      <c r="O91" s="174"/>
      <c r="P91" s="174"/>
      <c r="Q91" s="174"/>
      <c r="R91" s="174"/>
      <c r="S91" s="174"/>
      <c r="T91" s="174"/>
      <c r="U91" s="174"/>
    </row>
    <row r="92" spans="2:21" ht="15.75" thickBot="1">
      <c r="B92" s="214"/>
      <c r="C92" s="15" t="s">
        <v>9</v>
      </c>
      <c r="D92" s="3" t="s">
        <v>51</v>
      </c>
      <c r="E92" s="101">
        <v>2</v>
      </c>
      <c r="F92" s="10"/>
      <c r="G92" s="26" t="s">
        <v>43</v>
      </c>
      <c r="H92" s="27">
        <v>187</v>
      </c>
      <c r="I92" s="11"/>
      <c r="J92" s="73">
        <v>12</v>
      </c>
      <c r="K92" s="128"/>
      <c r="L92" s="162">
        <f>+H92*J92*(1-K92)</f>
        <v>2244</v>
      </c>
      <c r="M92" s="162">
        <f>+L92*E92</f>
        <v>4488</v>
      </c>
      <c r="N92" s="5" t="s">
        <v>28</v>
      </c>
      <c r="O92" s="174"/>
      <c r="P92" s="174"/>
      <c r="Q92" s="174"/>
      <c r="R92" s="174"/>
      <c r="S92" s="174"/>
      <c r="T92" s="174"/>
      <c r="U92" s="174"/>
    </row>
    <row r="93" spans="2:21" ht="15" customHeight="1" thickBot="1">
      <c r="B93" s="214"/>
      <c r="C93" s="15" t="s">
        <v>10</v>
      </c>
      <c r="D93" s="20" t="s">
        <v>40</v>
      </c>
      <c r="E93" s="21"/>
      <c r="F93" s="22"/>
      <c r="G93" s="22"/>
      <c r="H93" s="22"/>
      <c r="I93" s="23"/>
      <c r="J93" s="24"/>
      <c r="K93" s="28"/>
      <c r="L93" s="29">
        <f>+L91+L92</f>
        <v>5556</v>
      </c>
      <c r="M93" s="48">
        <f>+M91+M92</f>
        <v>11112</v>
      </c>
      <c r="N93" s="5" t="s">
        <v>29</v>
      </c>
      <c r="O93" s="174"/>
      <c r="P93" s="174"/>
      <c r="Q93" s="174"/>
      <c r="R93" s="174"/>
      <c r="S93" s="174"/>
      <c r="T93" s="174"/>
      <c r="U93" s="174"/>
    </row>
    <row r="94" spans="2:21">
      <c r="B94" s="214"/>
      <c r="C94" s="71" t="s">
        <v>78</v>
      </c>
      <c r="D94" s="3" t="s">
        <v>59</v>
      </c>
      <c r="E94" s="9">
        <v>2</v>
      </c>
      <c r="F94" s="3"/>
      <c r="G94" s="9" t="s">
        <v>32</v>
      </c>
      <c r="H94" s="3"/>
      <c r="I94" s="75">
        <v>0</v>
      </c>
      <c r="J94" s="74">
        <f>IF(AND($E$11&gt;0,$E$11&lt;=28),($J$60*0),0)</f>
        <v>0</v>
      </c>
      <c r="K94" s="131"/>
      <c r="L94" s="162">
        <f t="shared" ref="L94:L101" si="15">J94*(1-K94)</f>
        <v>0</v>
      </c>
      <c r="M94" s="162">
        <f t="shared" ref="M94:M99" si="16">+L94*E94</f>
        <v>0</v>
      </c>
      <c r="N94" s="5" t="s">
        <v>25</v>
      </c>
      <c r="O94" s="174"/>
      <c r="P94" s="174"/>
      <c r="Q94" s="174"/>
      <c r="R94" s="174"/>
      <c r="S94" s="174"/>
      <c r="T94" s="174"/>
      <c r="U94" s="174"/>
    </row>
    <row r="95" spans="2:21">
      <c r="B95" s="214"/>
      <c r="C95" s="71" t="s">
        <v>79</v>
      </c>
      <c r="D95" s="3" t="s">
        <v>59</v>
      </c>
      <c r="E95" s="9">
        <v>2</v>
      </c>
      <c r="F95" s="3"/>
      <c r="G95" s="9" t="s">
        <v>33</v>
      </c>
      <c r="H95" s="3"/>
      <c r="I95" s="75">
        <v>7.4999999999999997E-2</v>
      </c>
      <c r="J95" s="74">
        <f>IF(AND($E$11&gt;28,$E$11&lt;=30),($L$93*0.075),0)</f>
        <v>416.7</v>
      </c>
      <c r="K95" s="131"/>
      <c r="L95" s="162">
        <f t="shared" si="15"/>
        <v>416.7</v>
      </c>
      <c r="M95" s="162">
        <f t="shared" si="16"/>
        <v>833.4</v>
      </c>
      <c r="N95" s="5" t="s">
        <v>25</v>
      </c>
      <c r="O95" s="174"/>
      <c r="P95" s="174"/>
      <c r="Q95" s="174"/>
      <c r="R95" s="174"/>
      <c r="S95" s="174"/>
      <c r="T95" s="174"/>
      <c r="U95" s="174"/>
    </row>
    <row r="96" spans="2:21">
      <c r="B96" s="214"/>
      <c r="C96" s="71" t="s">
        <v>80</v>
      </c>
      <c r="D96" s="3" t="s">
        <v>59</v>
      </c>
      <c r="E96" s="9">
        <v>2</v>
      </c>
      <c r="F96" s="3"/>
      <c r="G96" s="9" t="s">
        <v>34</v>
      </c>
      <c r="H96" s="3"/>
      <c r="I96" s="75">
        <v>0.15</v>
      </c>
      <c r="J96" s="74">
        <f>IF(AND($E$11&gt;30,$E$11&lt;=32),($J$47*0.15),0)</f>
        <v>0</v>
      </c>
      <c r="K96" s="131"/>
      <c r="L96" s="162">
        <f t="shared" si="15"/>
        <v>0</v>
      </c>
      <c r="M96" s="162">
        <f t="shared" si="16"/>
        <v>0</v>
      </c>
      <c r="N96" s="5" t="s">
        <v>25</v>
      </c>
      <c r="O96" s="174"/>
      <c r="P96" s="174"/>
      <c r="Q96" s="174"/>
      <c r="R96" s="174"/>
      <c r="S96" s="174"/>
      <c r="T96" s="174"/>
      <c r="U96" s="174"/>
    </row>
    <row r="97" spans="2:21">
      <c r="B97" s="214"/>
      <c r="C97" s="71" t="s">
        <v>81</v>
      </c>
      <c r="D97" s="3" t="s">
        <v>59</v>
      </c>
      <c r="E97" s="9">
        <v>2</v>
      </c>
      <c r="F97" s="3"/>
      <c r="G97" s="9" t="s">
        <v>35</v>
      </c>
      <c r="H97" s="3"/>
      <c r="I97" s="75">
        <v>0.22500000000000001</v>
      </c>
      <c r="J97" s="74">
        <f>IF(AND($E$11&gt;32,$E$11&lt;=34),($J$47*0.225),0)</f>
        <v>0</v>
      </c>
      <c r="K97" s="131"/>
      <c r="L97" s="162">
        <f t="shared" si="15"/>
        <v>0</v>
      </c>
      <c r="M97" s="162">
        <f t="shared" si="16"/>
        <v>0</v>
      </c>
      <c r="N97" s="5" t="s">
        <v>25</v>
      </c>
      <c r="O97" s="174"/>
      <c r="P97" s="174"/>
      <c r="Q97" s="174"/>
      <c r="R97" s="174"/>
      <c r="S97" s="174"/>
      <c r="T97" s="174"/>
      <c r="U97" s="174"/>
    </row>
    <row r="98" spans="2:21">
      <c r="B98" s="214"/>
      <c r="C98" s="100" t="s">
        <v>82</v>
      </c>
      <c r="D98" s="3" t="s">
        <v>59</v>
      </c>
      <c r="E98" s="9">
        <v>2</v>
      </c>
      <c r="F98" s="3"/>
      <c r="G98" s="9" t="s">
        <v>36</v>
      </c>
      <c r="H98" s="3"/>
      <c r="I98" s="78">
        <v>0.3</v>
      </c>
      <c r="J98" s="74">
        <f>IF(AND($E$11&gt;34,$E$11&lt;=40),($J$47*0.3),0)</f>
        <v>0</v>
      </c>
      <c r="K98" s="131"/>
      <c r="L98" s="162">
        <f t="shared" si="15"/>
        <v>0</v>
      </c>
      <c r="M98" s="165">
        <f t="shared" si="16"/>
        <v>0</v>
      </c>
      <c r="N98" s="5" t="s">
        <v>25</v>
      </c>
      <c r="O98" s="174"/>
      <c r="P98" s="174"/>
      <c r="Q98" s="174"/>
      <c r="R98" s="174"/>
      <c r="S98" s="174"/>
      <c r="T98" s="174"/>
      <c r="U98" s="174"/>
    </row>
    <row r="99" spans="2:21">
      <c r="B99" s="214"/>
      <c r="C99" s="15" t="s">
        <v>76</v>
      </c>
      <c r="D99" s="82" t="s">
        <v>71</v>
      </c>
      <c r="E99" s="177">
        <v>1</v>
      </c>
      <c r="F99" s="95"/>
      <c r="G99" s="95"/>
      <c r="H99" s="80">
        <v>65</v>
      </c>
      <c r="I99" s="81"/>
      <c r="J99" s="74">
        <f>+(J91*H99*E99)/2+L92/2</f>
        <v>1382</v>
      </c>
      <c r="K99" s="132"/>
      <c r="L99" s="162">
        <f t="shared" si="15"/>
        <v>1382</v>
      </c>
      <c r="M99" s="162">
        <f t="shared" si="16"/>
        <v>1382</v>
      </c>
      <c r="N99" s="18" t="s">
        <v>26</v>
      </c>
      <c r="O99" s="174"/>
      <c r="P99" s="174"/>
      <c r="Q99" s="173"/>
      <c r="R99" s="173"/>
      <c r="S99" s="174"/>
      <c r="T99" s="174"/>
      <c r="U99" s="174"/>
    </row>
    <row r="100" spans="2:21">
      <c r="B100" s="214"/>
      <c r="C100" s="15" t="s">
        <v>74</v>
      </c>
      <c r="D100" s="82" t="s">
        <v>70</v>
      </c>
      <c r="E100" s="177">
        <v>1</v>
      </c>
      <c r="F100" s="95"/>
      <c r="G100" s="95"/>
      <c r="H100" s="96"/>
      <c r="I100" s="81"/>
      <c r="J100" s="83">
        <v>0</v>
      </c>
      <c r="K100" s="131"/>
      <c r="L100" s="162">
        <f t="shared" ref="L100" si="17">J100*(1-K100)</f>
        <v>0</v>
      </c>
      <c r="M100" s="162">
        <f t="shared" ref="M100" si="18">+L100*E100</f>
        <v>0</v>
      </c>
      <c r="N100" s="110"/>
      <c r="O100" s="174"/>
      <c r="P100" s="174"/>
      <c r="Q100" s="173"/>
      <c r="R100" s="173"/>
      <c r="S100" s="174"/>
      <c r="T100" s="174"/>
      <c r="U100" s="174"/>
    </row>
    <row r="101" spans="2:21" ht="15.75" thickBot="1">
      <c r="B101" s="214"/>
      <c r="C101" s="15" t="s">
        <v>12</v>
      </c>
      <c r="D101" s="2" t="s">
        <v>42</v>
      </c>
      <c r="E101" s="9">
        <v>2</v>
      </c>
      <c r="F101" s="103">
        <v>1</v>
      </c>
      <c r="G101" s="96"/>
      <c r="H101" s="96"/>
      <c r="I101" s="77"/>
      <c r="J101" s="74">
        <v>150</v>
      </c>
      <c r="K101" s="131"/>
      <c r="L101" s="162">
        <f t="shared" si="15"/>
        <v>150</v>
      </c>
      <c r="M101" s="162">
        <f>+L101*E101*F101</f>
        <v>300</v>
      </c>
      <c r="N101" s="30"/>
      <c r="O101" s="174"/>
      <c r="P101" s="174"/>
      <c r="Q101" s="174"/>
      <c r="R101" s="174"/>
      <c r="S101" s="174"/>
      <c r="T101" s="174"/>
      <c r="U101" s="174"/>
    </row>
    <row r="102" spans="2:21" ht="15.75" thickBot="1">
      <c r="B102" s="214"/>
      <c r="C102" s="15" t="s">
        <v>77</v>
      </c>
      <c r="D102" s="2" t="s">
        <v>61</v>
      </c>
      <c r="E102" s="9">
        <v>2</v>
      </c>
      <c r="F102" s="3"/>
      <c r="G102" s="96"/>
      <c r="H102" s="96"/>
      <c r="I102" s="4"/>
      <c r="J102" s="83">
        <v>0</v>
      </c>
      <c r="K102" s="133"/>
      <c r="L102" s="162">
        <f>J102*(1-K102)</f>
        <v>0</v>
      </c>
      <c r="M102" s="162">
        <f>+L102*E102</f>
        <v>0</v>
      </c>
      <c r="N102" s="30"/>
      <c r="O102" s="174"/>
      <c r="P102" s="174"/>
      <c r="Q102" s="174"/>
      <c r="R102" s="174"/>
      <c r="S102" s="174"/>
      <c r="T102" s="174"/>
      <c r="U102" s="174"/>
    </row>
    <row r="103" spans="2:21" ht="15.75" thickBot="1">
      <c r="B103" s="214"/>
      <c r="C103" s="119" t="s">
        <v>75</v>
      </c>
      <c r="D103" s="120" t="s">
        <v>62</v>
      </c>
      <c r="E103" s="121">
        <v>2</v>
      </c>
      <c r="F103" s="122"/>
      <c r="G103" s="123"/>
      <c r="H103" s="123"/>
      <c r="I103" s="124"/>
      <c r="J103" s="125">
        <v>0</v>
      </c>
      <c r="K103" s="141"/>
      <c r="L103" s="163">
        <f>J103*(1-K103)</f>
        <v>0</v>
      </c>
      <c r="M103" s="163">
        <f>+L103*E103</f>
        <v>0</v>
      </c>
      <c r="N103" s="30"/>
      <c r="O103" s="174"/>
      <c r="P103" s="174"/>
      <c r="Q103" s="174"/>
      <c r="R103" s="174"/>
      <c r="S103" s="174"/>
      <c r="T103" s="174"/>
      <c r="U103" s="174"/>
    </row>
    <row r="104" spans="2:21" ht="15.75" thickBot="1">
      <c r="B104" s="215"/>
      <c r="C104" s="31"/>
      <c r="D104" s="32"/>
      <c r="E104" s="33"/>
      <c r="F104" s="33"/>
      <c r="G104" s="33"/>
      <c r="H104" s="33"/>
      <c r="I104" s="34"/>
      <c r="J104" s="35"/>
      <c r="K104" s="36"/>
      <c r="L104" s="57">
        <f>SUM(L93:L103)</f>
        <v>7504.7</v>
      </c>
      <c r="M104" s="57">
        <f>SUM(M93:M103)</f>
        <v>13627.4</v>
      </c>
      <c r="N104" s="37"/>
      <c r="O104" s="174"/>
      <c r="P104" s="173"/>
      <c r="Q104" s="174"/>
      <c r="R104" s="174"/>
      <c r="S104" s="174"/>
      <c r="T104" s="174"/>
      <c r="U104" s="174"/>
    </row>
    <row r="105" spans="2:21" ht="15.75" thickBot="1">
      <c r="O105" s="174"/>
      <c r="P105" s="175"/>
      <c r="Q105" s="174"/>
      <c r="R105" s="174"/>
      <c r="S105" s="174"/>
      <c r="T105" s="174"/>
      <c r="U105" s="174"/>
    </row>
    <row r="106" spans="2:21" ht="29.25" thickBot="1">
      <c r="C106" s="193" t="s">
        <v>24</v>
      </c>
      <c r="D106" s="194"/>
      <c r="E106" s="194"/>
      <c r="F106" s="194"/>
      <c r="G106" s="194"/>
      <c r="H106" s="194"/>
      <c r="I106" s="194"/>
      <c r="J106" s="194"/>
      <c r="K106" s="195"/>
      <c r="L106" s="196">
        <f>+M28+M44+M57+M72+M88+M104</f>
        <v>77399.199999999997</v>
      </c>
      <c r="M106" s="196"/>
      <c r="N106" s="17"/>
      <c r="P106" s="171"/>
    </row>
    <row r="107" spans="2:21">
      <c r="N107" s="17"/>
      <c r="P107" s="171"/>
    </row>
    <row r="108" spans="2:21" ht="18.75">
      <c r="C108" s="191" t="s">
        <v>13</v>
      </c>
      <c r="D108" s="191"/>
      <c r="P108" s="171"/>
    </row>
    <row r="109" spans="2:21" ht="18.75">
      <c r="C109" s="183" t="s">
        <v>14</v>
      </c>
      <c r="D109" s="185" t="s">
        <v>72</v>
      </c>
      <c r="P109" s="171"/>
    </row>
    <row r="110" spans="2:21" ht="30">
      <c r="C110" s="184" t="s">
        <v>15</v>
      </c>
      <c r="D110" s="6" t="s">
        <v>63</v>
      </c>
    </row>
    <row r="111" spans="2:21" ht="18.75">
      <c r="C111" s="184" t="s">
        <v>88</v>
      </c>
      <c r="D111" s="6" t="s">
        <v>64</v>
      </c>
    </row>
    <row r="112" spans="2:21" ht="30">
      <c r="C112" s="184" t="s">
        <v>60</v>
      </c>
      <c r="D112" s="170" t="s">
        <v>73</v>
      </c>
    </row>
  </sheetData>
  <mergeCells count="18">
    <mergeCell ref="B74:B88"/>
    <mergeCell ref="B90:B104"/>
    <mergeCell ref="B13:B27"/>
    <mergeCell ref="B30:B44"/>
    <mergeCell ref="B46:B57"/>
    <mergeCell ref="B59:B72"/>
    <mergeCell ref="C108:D108"/>
    <mergeCell ref="D2:N2"/>
    <mergeCell ref="C106:K106"/>
    <mergeCell ref="L106:M106"/>
    <mergeCell ref="C90:K90"/>
    <mergeCell ref="C74:K74"/>
    <mergeCell ref="C59:K59"/>
    <mergeCell ref="C46:K46"/>
    <mergeCell ref="C30:K30"/>
    <mergeCell ref="C14:K14"/>
    <mergeCell ref="L59:M59"/>
    <mergeCell ref="L46:M46"/>
  </mergeCells>
  <printOptions horizontalCentered="1"/>
  <pageMargins left="0.19685039370078741" right="0.19685039370078741" top="0.19685039370078741" bottom="0.19685039370078741" header="0.31496062992125984" footer="0.31496062992125984"/>
  <pageSetup paperSize="8" scale="43" orientation="landscape" horizontalDpi="4294967293" verticalDpi="4294967293" r:id="rId1"/>
  <ignoredErrors>
    <ignoredError sqref="M61 M48 M33 M17 M77 M9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P79"/>
  <sheetViews>
    <sheetView showGridLines="0" tabSelected="1" topLeftCell="A9" zoomScale="60" zoomScaleNormal="60" workbookViewId="0">
      <selection activeCell="B9" sqref="B9"/>
    </sheetView>
  </sheetViews>
  <sheetFormatPr baseColWidth="10" defaultRowHeight="15"/>
  <cols>
    <col min="1" max="1" width="3.28515625" style="1" bestFit="1" customWidth="1"/>
    <col min="2" max="2" width="8" style="1" customWidth="1"/>
    <col min="3" max="3" width="11.7109375" customWidth="1"/>
    <col min="4" max="4" width="100.5703125" customWidth="1"/>
    <col min="5" max="5" width="14.85546875" customWidth="1"/>
    <col min="6" max="6" width="7.28515625" customWidth="1"/>
    <col min="7" max="7" width="21" bestFit="1" customWidth="1"/>
    <col min="8" max="8" width="11.5703125" bestFit="1" customWidth="1"/>
    <col min="9" max="9" width="11.42578125" bestFit="1" customWidth="1"/>
    <col min="10" max="10" width="18.5703125" bestFit="1" customWidth="1"/>
    <col min="11" max="11" width="19.42578125" bestFit="1" customWidth="1"/>
    <col min="12" max="12" width="20.140625" bestFit="1" customWidth="1"/>
    <col min="13" max="13" width="20.5703125" bestFit="1" customWidth="1"/>
    <col min="14" max="14" width="59.5703125" hidden="1" customWidth="1"/>
    <col min="15" max="15" width="12.85546875" bestFit="1" customWidth="1"/>
    <col min="16" max="16" width="20.140625" customWidth="1"/>
    <col min="258" max="258" width="3.28515625" bestFit="1" customWidth="1"/>
    <col min="259" max="259" width="4.7109375" customWidth="1"/>
    <col min="260" max="260" width="92.140625" customWidth="1"/>
    <col min="261" max="261" width="8.85546875" bestFit="1" customWidth="1"/>
    <col min="262" max="262" width="6.42578125" bestFit="1" customWidth="1"/>
    <col min="263" max="263" width="21" bestFit="1" customWidth="1"/>
    <col min="264" max="264" width="6" bestFit="1" customWidth="1"/>
    <col min="265" max="265" width="9" customWidth="1"/>
    <col min="266" max="266" width="14.7109375" customWidth="1"/>
    <col min="267" max="267" width="12.7109375" customWidth="1"/>
    <col min="268" max="268" width="11.5703125" customWidth="1"/>
    <col min="269" max="269" width="15.140625" customWidth="1"/>
    <col min="270" max="270" width="102.5703125" customWidth="1"/>
    <col min="514" max="514" width="3.28515625" bestFit="1" customWidth="1"/>
    <col min="515" max="515" width="4.7109375" customWidth="1"/>
    <col min="516" max="516" width="92.140625" customWidth="1"/>
    <col min="517" max="517" width="8.85546875" bestFit="1" customWidth="1"/>
    <col min="518" max="518" width="6.42578125" bestFit="1" customWidth="1"/>
    <col min="519" max="519" width="21" bestFit="1" customWidth="1"/>
    <col min="520" max="520" width="6" bestFit="1" customWidth="1"/>
    <col min="521" max="521" width="9" customWidth="1"/>
    <col min="522" max="522" width="14.7109375" customWidth="1"/>
    <col min="523" max="523" width="12.7109375" customWidth="1"/>
    <col min="524" max="524" width="11.5703125" customWidth="1"/>
    <col min="525" max="525" width="15.140625" customWidth="1"/>
    <col min="526" max="526" width="102.5703125" customWidth="1"/>
    <col min="770" max="770" width="3.28515625" bestFit="1" customWidth="1"/>
    <col min="771" max="771" width="4.7109375" customWidth="1"/>
    <col min="772" max="772" width="92.140625" customWidth="1"/>
    <col min="773" max="773" width="8.85546875" bestFit="1" customWidth="1"/>
    <col min="774" max="774" width="6.42578125" bestFit="1" customWidth="1"/>
    <col min="775" max="775" width="21" bestFit="1" customWidth="1"/>
    <col min="776" max="776" width="6" bestFit="1" customWidth="1"/>
    <col min="777" max="777" width="9" customWidth="1"/>
    <col min="778" max="778" width="14.7109375" customWidth="1"/>
    <col min="779" max="779" width="12.7109375" customWidth="1"/>
    <col min="780" max="780" width="11.5703125" customWidth="1"/>
    <col min="781" max="781" width="15.140625" customWidth="1"/>
    <col min="782" max="782" width="102.5703125" customWidth="1"/>
    <col min="1026" max="1026" width="3.28515625" bestFit="1" customWidth="1"/>
    <col min="1027" max="1027" width="4.7109375" customWidth="1"/>
    <col min="1028" max="1028" width="92.140625" customWidth="1"/>
    <col min="1029" max="1029" width="8.85546875" bestFit="1" customWidth="1"/>
    <col min="1030" max="1030" width="6.42578125" bestFit="1" customWidth="1"/>
    <col min="1031" max="1031" width="21" bestFit="1" customWidth="1"/>
    <col min="1032" max="1032" width="6" bestFit="1" customWidth="1"/>
    <col min="1033" max="1033" width="9" customWidth="1"/>
    <col min="1034" max="1034" width="14.7109375" customWidth="1"/>
    <col min="1035" max="1035" width="12.7109375" customWidth="1"/>
    <col min="1036" max="1036" width="11.5703125" customWidth="1"/>
    <col min="1037" max="1037" width="15.140625" customWidth="1"/>
    <col min="1038" max="1038" width="102.5703125" customWidth="1"/>
    <col min="1282" max="1282" width="3.28515625" bestFit="1" customWidth="1"/>
    <col min="1283" max="1283" width="4.7109375" customWidth="1"/>
    <col min="1284" max="1284" width="92.140625" customWidth="1"/>
    <col min="1285" max="1285" width="8.85546875" bestFit="1" customWidth="1"/>
    <col min="1286" max="1286" width="6.42578125" bestFit="1" customWidth="1"/>
    <col min="1287" max="1287" width="21" bestFit="1" customWidth="1"/>
    <col min="1288" max="1288" width="6" bestFit="1" customWidth="1"/>
    <col min="1289" max="1289" width="9" customWidth="1"/>
    <col min="1290" max="1290" width="14.7109375" customWidth="1"/>
    <col min="1291" max="1291" width="12.7109375" customWidth="1"/>
    <col min="1292" max="1292" width="11.5703125" customWidth="1"/>
    <col min="1293" max="1293" width="15.140625" customWidth="1"/>
    <col min="1294" max="1294" width="102.5703125" customWidth="1"/>
    <col min="1538" max="1538" width="3.28515625" bestFit="1" customWidth="1"/>
    <col min="1539" max="1539" width="4.7109375" customWidth="1"/>
    <col min="1540" max="1540" width="92.140625" customWidth="1"/>
    <col min="1541" max="1541" width="8.85546875" bestFit="1" customWidth="1"/>
    <col min="1542" max="1542" width="6.42578125" bestFit="1" customWidth="1"/>
    <col min="1543" max="1543" width="21" bestFit="1" customWidth="1"/>
    <col min="1544" max="1544" width="6" bestFit="1" customWidth="1"/>
    <col min="1545" max="1545" width="9" customWidth="1"/>
    <col min="1546" max="1546" width="14.7109375" customWidth="1"/>
    <col min="1547" max="1547" width="12.7109375" customWidth="1"/>
    <col min="1548" max="1548" width="11.5703125" customWidth="1"/>
    <col min="1549" max="1549" width="15.140625" customWidth="1"/>
    <col min="1550" max="1550" width="102.5703125" customWidth="1"/>
    <col min="1794" max="1794" width="3.28515625" bestFit="1" customWidth="1"/>
    <col min="1795" max="1795" width="4.7109375" customWidth="1"/>
    <col min="1796" max="1796" width="92.140625" customWidth="1"/>
    <col min="1797" max="1797" width="8.85546875" bestFit="1" customWidth="1"/>
    <col min="1798" max="1798" width="6.42578125" bestFit="1" customWidth="1"/>
    <col min="1799" max="1799" width="21" bestFit="1" customWidth="1"/>
    <col min="1800" max="1800" width="6" bestFit="1" customWidth="1"/>
    <col min="1801" max="1801" width="9" customWidth="1"/>
    <col min="1802" max="1802" width="14.7109375" customWidth="1"/>
    <col min="1803" max="1803" width="12.7109375" customWidth="1"/>
    <col min="1804" max="1804" width="11.5703125" customWidth="1"/>
    <col min="1805" max="1805" width="15.140625" customWidth="1"/>
    <col min="1806" max="1806" width="102.5703125" customWidth="1"/>
    <col min="2050" max="2050" width="3.28515625" bestFit="1" customWidth="1"/>
    <col min="2051" max="2051" width="4.7109375" customWidth="1"/>
    <col min="2052" max="2052" width="92.140625" customWidth="1"/>
    <col min="2053" max="2053" width="8.85546875" bestFit="1" customWidth="1"/>
    <col min="2054" max="2054" width="6.42578125" bestFit="1" customWidth="1"/>
    <col min="2055" max="2055" width="21" bestFit="1" customWidth="1"/>
    <col min="2056" max="2056" width="6" bestFit="1" customWidth="1"/>
    <col min="2057" max="2057" width="9" customWidth="1"/>
    <col min="2058" max="2058" width="14.7109375" customWidth="1"/>
    <col min="2059" max="2059" width="12.7109375" customWidth="1"/>
    <col min="2060" max="2060" width="11.5703125" customWidth="1"/>
    <col min="2061" max="2061" width="15.140625" customWidth="1"/>
    <col min="2062" max="2062" width="102.5703125" customWidth="1"/>
    <col min="2306" max="2306" width="3.28515625" bestFit="1" customWidth="1"/>
    <col min="2307" max="2307" width="4.7109375" customWidth="1"/>
    <col min="2308" max="2308" width="92.140625" customWidth="1"/>
    <col min="2309" max="2309" width="8.85546875" bestFit="1" customWidth="1"/>
    <col min="2310" max="2310" width="6.42578125" bestFit="1" customWidth="1"/>
    <col min="2311" max="2311" width="21" bestFit="1" customWidth="1"/>
    <col min="2312" max="2312" width="6" bestFit="1" customWidth="1"/>
    <col min="2313" max="2313" width="9" customWidth="1"/>
    <col min="2314" max="2314" width="14.7109375" customWidth="1"/>
    <col min="2315" max="2315" width="12.7109375" customWidth="1"/>
    <col min="2316" max="2316" width="11.5703125" customWidth="1"/>
    <col min="2317" max="2317" width="15.140625" customWidth="1"/>
    <col min="2318" max="2318" width="102.5703125" customWidth="1"/>
    <col min="2562" max="2562" width="3.28515625" bestFit="1" customWidth="1"/>
    <col min="2563" max="2563" width="4.7109375" customWidth="1"/>
    <col min="2564" max="2564" width="92.140625" customWidth="1"/>
    <col min="2565" max="2565" width="8.85546875" bestFit="1" customWidth="1"/>
    <col min="2566" max="2566" width="6.42578125" bestFit="1" customWidth="1"/>
    <col min="2567" max="2567" width="21" bestFit="1" customWidth="1"/>
    <col min="2568" max="2568" width="6" bestFit="1" customWidth="1"/>
    <col min="2569" max="2569" width="9" customWidth="1"/>
    <col min="2570" max="2570" width="14.7109375" customWidth="1"/>
    <col min="2571" max="2571" width="12.7109375" customWidth="1"/>
    <col min="2572" max="2572" width="11.5703125" customWidth="1"/>
    <col min="2573" max="2573" width="15.140625" customWidth="1"/>
    <col min="2574" max="2574" width="102.5703125" customWidth="1"/>
    <col min="2818" max="2818" width="3.28515625" bestFit="1" customWidth="1"/>
    <col min="2819" max="2819" width="4.7109375" customWidth="1"/>
    <col min="2820" max="2820" width="92.140625" customWidth="1"/>
    <col min="2821" max="2821" width="8.85546875" bestFit="1" customWidth="1"/>
    <col min="2822" max="2822" width="6.42578125" bestFit="1" customWidth="1"/>
    <col min="2823" max="2823" width="21" bestFit="1" customWidth="1"/>
    <col min="2824" max="2824" width="6" bestFit="1" customWidth="1"/>
    <col min="2825" max="2825" width="9" customWidth="1"/>
    <col min="2826" max="2826" width="14.7109375" customWidth="1"/>
    <col min="2827" max="2827" width="12.7109375" customWidth="1"/>
    <col min="2828" max="2828" width="11.5703125" customWidth="1"/>
    <col min="2829" max="2829" width="15.140625" customWidth="1"/>
    <col min="2830" max="2830" width="102.5703125" customWidth="1"/>
    <col min="3074" max="3074" width="3.28515625" bestFit="1" customWidth="1"/>
    <col min="3075" max="3075" width="4.7109375" customWidth="1"/>
    <col min="3076" max="3076" width="92.140625" customWidth="1"/>
    <col min="3077" max="3077" width="8.85546875" bestFit="1" customWidth="1"/>
    <col min="3078" max="3078" width="6.42578125" bestFit="1" customWidth="1"/>
    <col min="3079" max="3079" width="21" bestFit="1" customWidth="1"/>
    <col min="3080" max="3080" width="6" bestFit="1" customWidth="1"/>
    <col min="3081" max="3081" width="9" customWidth="1"/>
    <col min="3082" max="3082" width="14.7109375" customWidth="1"/>
    <col min="3083" max="3083" width="12.7109375" customWidth="1"/>
    <col min="3084" max="3084" width="11.5703125" customWidth="1"/>
    <col min="3085" max="3085" width="15.140625" customWidth="1"/>
    <col min="3086" max="3086" width="102.5703125" customWidth="1"/>
    <col min="3330" max="3330" width="3.28515625" bestFit="1" customWidth="1"/>
    <col min="3331" max="3331" width="4.7109375" customWidth="1"/>
    <col min="3332" max="3332" width="92.140625" customWidth="1"/>
    <col min="3333" max="3333" width="8.85546875" bestFit="1" customWidth="1"/>
    <col min="3334" max="3334" width="6.42578125" bestFit="1" customWidth="1"/>
    <col min="3335" max="3335" width="21" bestFit="1" customWidth="1"/>
    <col min="3336" max="3336" width="6" bestFit="1" customWidth="1"/>
    <col min="3337" max="3337" width="9" customWidth="1"/>
    <col min="3338" max="3338" width="14.7109375" customWidth="1"/>
    <col min="3339" max="3339" width="12.7109375" customWidth="1"/>
    <col min="3340" max="3340" width="11.5703125" customWidth="1"/>
    <col min="3341" max="3341" width="15.140625" customWidth="1"/>
    <col min="3342" max="3342" width="102.5703125" customWidth="1"/>
    <col min="3586" max="3586" width="3.28515625" bestFit="1" customWidth="1"/>
    <col min="3587" max="3587" width="4.7109375" customWidth="1"/>
    <col min="3588" max="3588" width="92.140625" customWidth="1"/>
    <col min="3589" max="3589" width="8.85546875" bestFit="1" customWidth="1"/>
    <col min="3590" max="3590" width="6.42578125" bestFit="1" customWidth="1"/>
    <col min="3591" max="3591" width="21" bestFit="1" customWidth="1"/>
    <col min="3592" max="3592" width="6" bestFit="1" customWidth="1"/>
    <col min="3593" max="3593" width="9" customWidth="1"/>
    <col min="3594" max="3594" width="14.7109375" customWidth="1"/>
    <col min="3595" max="3595" width="12.7109375" customWidth="1"/>
    <col min="3596" max="3596" width="11.5703125" customWidth="1"/>
    <col min="3597" max="3597" width="15.140625" customWidth="1"/>
    <col min="3598" max="3598" width="102.5703125" customWidth="1"/>
    <col min="3842" max="3842" width="3.28515625" bestFit="1" customWidth="1"/>
    <col min="3843" max="3843" width="4.7109375" customWidth="1"/>
    <col min="3844" max="3844" width="92.140625" customWidth="1"/>
    <col min="3845" max="3845" width="8.85546875" bestFit="1" customWidth="1"/>
    <col min="3846" max="3846" width="6.42578125" bestFit="1" customWidth="1"/>
    <col min="3847" max="3847" width="21" bestFit="1" customWidth="1"/>
    <col min="3848" max="3848" width="6" bestFit="1" customWidth="1"/>
    <col min="3849" max="3849" width="9" customWidth="1"/>
    <col min="3850" max="3850" width="14.7109375" customWidth="1"/>
    <col min="3851" max="3851" width="12.7109375" customWidth="1"/>
    <col min="3852" max="3852" width="11.5703125" customWidth="1"/>
    <col min="3853" max="3853" width="15.140625" customWidth="1"/>
    <col min="3854" max="3854" width="102.5703125" customWidth="1"/>
    <col min="4098" max="4098" width="3.28515625" bestFit="1" customWidth="1"/>
    <col min="4099" max="4099" width="4.7109375" customWidth="1"/>
    <col min="4100" max="4100" width="92.140625" customWidth="1"/>
    <col min="4101" max="4101" width="8.85546875" bestFit="1" customWidth="1"/>
    <col min="4102" max="4102" width="6.42578125" bestFit="1" customWidth="1"/>
    <col min="4103" max="4103" width="21" bestFit="1" customWidth="1"/>
    <col min="4104" max="4104" width="6" bestFit="1" customWidth="1"/>
    <col min="4105" max="4105" width="9" customWidth="1"/>
    <col min="4106" max="4106" width="14.7109375" customWidth="1"/>
    <col min="4107" max="4107" width="12.7109375" customWidth="1"/>
    <col min="4108" max="4108" width="11.5703125" customWidth="1"/>
    <col min="4109" max="4109" width="15.140625" customWidth="1"/>
    <col min="4110" max="4110" width="102.5703125" customWidth="1"/>
    <col min="4354" max="4354" width="3.28515625" bestFit="1" customWidth="1"/>
    <col min="4355" max="4355" width="4.7109375" customWidth="1"/>
    <col min="4356" max="4356" width="92.140625" customWidth="1"/>
    <col min="4357" max="4357" width="8.85546875" bestFit="1" customWidth="1"/>
    <col min="4358" max="4358" width="6.42578125" bestFit="1" customWidth="1"/>
    <col min="4359" max="4359" width="21" bestFit="1" customWidth="1"/>
    <col min="4360" max="4360" width="6" bestFit="1" customWidth="1"/>
    <col min="4361" max="4361" width="9" customWidth="1"/>
    <col min="4362" max="4362" width="14.7109375" customWidth="1"/>
    <col min="4363" max="4363" width="12.7109375" customWidth="1"/>
    <col min="4364" max="4364" width="11.5703125" customWidth="1"/>
    <col min="4365" max="4365" width="15.140625" customWidth="1"/>
    <col min="4366" max="4366" width="102.5703125" customWidth="1"/>
    <col min="4610" max="4610" width="3.28515625" bestFit="1" customWidth="1"/>
    <col min="4611" max="4611" width="4.7109375" customWidth="1"/>
    <col min="4612" max="4612" width="92.140625" customWidth="1"/>
    <col min="4613" max="4613" width="8.85546875" bestFit="1" customWidth="1"/>
    <col min="4614" max="4614" width="6.42578125" bestFit="1" customWidth="1"/>
    <col min="4615" max="4615" width="21" bestFit="1" customWidth="1"/>
    <col min="4616" max="4616" width="6" bestFit="1" customWidth="1"/>
    <col min="4617" max="4617" width="9" customWidth="1"/>
    <col min="4618" max="4618" width="14.7109375" customWidth="1"/>
    <col min="4619" max="4619" width="12.7109375" customWidth="1"/>
    <col min="4620" max="4620" width="11.5703125" customWidth="1"/>
    <col min="4621" max="4621" width="15.140625" customWidth="1"/>
    <col min="4622" max="4622" width="102.5703125" customWidth="1"/>
    <col min="4866" max="4866" width="3.28515625" bestFit="1" customWidth="1"/>
    <col min="4867" max="4867" width="4.7109375" customWidth="1"/>
    <col min="4868" max="4868" width="92.140625" customWidth="1"/>
    <col min="4869" max="4869" width="8.85546875" bestFit="1" customWidth="1"/>
    <col min="4870" max="4870" width="6.42578125" bestFit="1" customWidth="1"/>
    <col min="4871" max="4871" width="21" bestFit="1" customWidth="1"/>
    <col min="4872" max="4872" width="6" bestFit="1" customWidth="1"/>
    <col min="4873" max="4873" width="9" customWidth="1"/>
    <col min="4874" max="4874" width="14.7109375" customWidth="1"/>
    <col min="4875" max="4875" width="12.7109375" customWidth="1"/>
    <col min="4876" max="4876" width="11.5703125" customWidth="1"/>
    <col min="4877" max="4877" width="15.140625" customWidth="1"/>
    <col min="4878" max="4878" width="102.5703125" customWidth="1"/>
    <col min="5122" max="5122" width="3.28515625" bestFit="1" customWidth="1"/>
    <col min="5123" max="5123" width="4.7109375" customWidth="1"/>
    <col min="5124" max="5124" width="92.140625" customWidth="1"/>
    <col min="5125" max="5125" width="8.85546875" bestFit="1" customWidth="1"/>
    <col min="5126" max="5126" width="6.42578125" bestFit="1" customWidth="1"/>
    <col min="5127" max="5127" width="21" bestFit="1" customWidth="1"/>
    <col min="5128" max="5128" width="6" bestFit="1" customWidth="1"/>
    <col min="5129" max="5129" width="9" customWidth="1"/>
    <col min="5130" max="5130" width="14.7109375" customWidth="1"/>
    <col min="5131" max="5131" width="12.7109375" customWidth="1"/>
    <col min="5132" max="5132" width="11.5703125" customWidth="1"/>
    <col min="5133" max="5133" width="15.140625" customWidth="1"/>
    <col min="5134" max="5134" width="102.5703125" customWidth="1"/>
    <col min="5378" max="5378" width="3.28515625" bestFit="1" customWidth="1"/>
    <col min="5379" max="5379" width="4.7109375" customWidth="1"/>
    <col min="5380" max="5380" width="92.140625" customWidth="1"/>
    <col min="5381" max="5381" width="8.85546875" bestFit="1" customWidth="1"/>
    <col min="5382" max="5382" width="6.42578125" bestFit="1" customWidth="1"/>
    <col min="5383" max="5383" width="21" bestFit="1" customWidth="1"/>
    <col min="5384" max="5384" width="6" bestFit="1" customWidth="1"/>
    <col min="5385" max="5385" width="9" customWidth="1"/>
    <col min="5386" max="5386" width="14.7109375" customWidth="1"/>
    <col min="5387" max="5387" width="12.7109375" customWidth="1"/>
    <col min="5388" max="5388" width="11.5703125" customWidth="1"/>
    <col min="5389" max="5389" width="15.140625" customWidth="1"/>
    <col min="5390" max="5390" width="102.5703125" customWidth="1"/>
    <col min="5634" max="5634" width="3.28515625" bestFit="1" customWidth="1"/>
    <col min="5635" max="5635" width="4.7109375" customWidth="1"/>
    <col min="5636" max="5636" width="92.140625" customWidth="1"/>
    <col min="5637" max="5637" width="8.85546875" bestFit="1" customWidth="1"/>
    <col min="5638" max="5638" width="6.42578125" bestFit="1" customWidth="1"/>
    <col min="5639" max="5639" width="21" bestFit="1" customWidth="1"/>
    <col min="5640" max="5640" width="6" bestFit="1" customWidth="1"/>
    <col min="5641" max="5641" width="9" customWidth="1"/>
    <col min="5642" max="5642" width="14.7109375" customWidth="1"/>
    <col min="5643" max="5643" width="12.7109375" customWidth="1"/>
    <col min="5644" max="5644" width="11.5703125" customWidth="1"/>
    <col min="5645" max="5645" width="15.140625" customWidth="1"/>
    <col min="5646" max="5646" width="102.5703125" customWidth="1"/>
    <col min="5890" max="5890" width="3.28515625" bestFit="1" customWidth="1"/>
    <col min="5891" max="5891" width="4.7109375" customWidth="1"/>
    <col min="5892" max="5892" width="92.140625" customWidth="1"/>
    <col min="5893" max="5893" width="8.85546875" bestFit="1" customWidth="1"/>
    <col min="5894" max="5894" width="6.42578125" bestFit="1" customWidth="1"/>
    <col min="5895" max="5895" width="21" bestFit="1" customWidth="1"/>
    <col min="5896" max="5896" width="6" bestFit="1" customWidth="1"/>
    <col min="5897" max="5897" width="9" customWidth="1"/>
    <col min="5898" max="5898" width="14.7109375" customWidth="1"/>
    <col min="5899" max="5899" width="12.7109375" customWidth="1"/>
    <col min="5900" max="5900" width="11.5703125" customWidth="1"/>
    <col min="5901" max="5901" width="15.140625" customWidth="1"/>
    <col min="5902" max="5902" width="102.5703125" customWidth="1"/>
    <col min="6146" max="6146" width="3.28515625" bestFit="1" customWidth="1"/>
    <col min="6147" max="6147" width="4.7109375" customWidth="1"/>
    <col min="6148" max="6148" width="92.140625" customWidth="1"/>
    <col min="6149" max="6149" width="8.85546875" bestFit="1" customWidth="1"/>
    <col min="6150" max="6150" width="6.42578125" bestFit="1" customWidth="1"/>
    <col min="6151" max="6151" width="21" bestFit="1" customWidth="1"/>
    <col min="6152" max="6152" width="6" bestFit="1" customWidth="1"/>
    <col min="6153" max="6153" width="9" customWidth="1"/>
    <col min="6154" max="6154" width="14.7109375" customWidth="1"/>
    <col min="6155" max="6155" width="12.7109375" customWidth="1"/>
    <col min="6156" max="6156" width="11.5703125" customWidth="1"/>
    <col min="6157" max="6157" width="15.140625" customWidth="1"/>
    <col min="6158" max="6158" width="102.5703125" customWidth="1"/>
    <col min="6402" max="6402" width="3.28515625" bestFit="1" customWidth="1"/>
    <col min="6403" max="6403" width="4.7109375" customWidth="1"/>
    <col min="6404" max="6404" width="92.140625" customWidth="1"/>
    <col min="6405" max="6405" width="8.85546875" bestFit="1" customWidth="1"/>
    <col min="6406" max="6406" width="6.42578125" bestFit="1" customWidth="1"/>
    <col min="6407" max="6407" width="21" bestFit="1" customWidth="1"/>
    <col min="6408" max="6408" width="6" bestFit="1" customWidth="1"/>
    <col min="6409" max="6409" width="9" customWidth="1"/>
    <col min="6410" max="6410" width="14.7109375" customWidth="1"/>
    <col min="6411" max="6411" width="12.7109375" customWidth="1"/>
    <col min="6412" max="6412" width="11.5703125" customWidth="1"/>
    <col min="6413" max="6413" width="15.140625" customWidth="1"/>
    <col min="6414" max="6414" width="102.5703125" customWidth="1"/>
    <col min="6658" max="6658" width="3.28515625" bestFit="1" customWidth="1"/>
    <col min="6659" max="6659" width="4.7109375" customWidth="1"/>
    <col min="6660" max="6660" width="92.140625" customWidth="1"/>
    <col min="6661" max="6661" width="8.85546875" bestFit="1" customWidth="1"/>
    <col min="6662" max="6662" width="6.42578125" bestFit="1" customWidth="1"/>
    <col min="6663" max="6663" width="21" bestFit="1" customWidth="1"/>
    <col min="6664" max="6664" width="6" bestFit="1" customWidth="1"/>
    <col min="6665" max="6665" width="9" customWidth="1"/>
    <col min="6666" max="6666" width="14.7109375" customWidth="1"/>
    <col min="6667" max="6667" width="12.7109375" customWidth="1"/>
    <col min="6668" max="6668" width="11.5703125" customWidth="1"/>
    <col min="6669" max="6669" width="15.140625" customWidth="1"/>
    <col min="6670" max="6670" width="102.5703125" customWidth="1"/>
    <col min="6914" max="6914" width="3.28515625" bestFit="1" customWidth="1"/>
    <col min="6915" max="6915" width="4.7109375" customWidth="1"/>
    <col min="6916" max="6916" width="92.140625" customWidth="1"/>
    <col min="6917" max="6917" width="8.85546875" bestFit="1" customWidth="1"/>
    <col min="6918" max="6918" width="6.42578125" bestFit="1" customWidth="1"/>
    <col min="6919" max="6919" width="21" bestFit="1" customWidth="1"/>
    <col min="6920" max="6920" width="6" bestFit="1" customWidth="1"/>
    <col min="6921" max="6921" width="9" customWidth="1"/>
    <col min="6922" max="6922" width="14.7109375" customWidth="1"/>
    <col min="6923" max="6923" width="12.7109375" customWidth="1"/>
    <col min="6924" max="6924" width="11.5703125" customWidth="1"/>
    <col min="6925" max="6925" width="15.140625" customWidth="1"/>
    <col min="6926" max="6926" width="102.5703125" customWidth="1"/>
    <col min="7170" max="7170" width="3.28515625" bestFit="1" customWidth="1"/>
    <col min="7171" max="7171" width="4.7109375" customWidth="1"/>
    <col min="7172" max="7172" width="92.140625" customWidth="1"/>
    <col min="7173" max="7173" width="8.85546875" bestFit="1" customWidth="1"/>
    <col min="7174" max="7174" width="6.42578125" bestFit="1" customWidth="1"/>
    <col min="7175" max="7175" width="21" bestFit="1" customWidth="1"/>
    <col min="7176" max="7176" width="6" bestFit="1" customWidth="1"/>
    <col min="7177" max="7177" width="9" customWidth="1"/>
    <col min="7178" max="7178" width="14.7109375" customWidth="1"/>
    <col min="7179" max="7179" width="12.7109375" customWidth="1"/>
    <col min="7180" max="7180" width="11.5703125" customWidth="1"/>
    <col min="7181" max="7181" width="15.140625" customWidth="1"/>
    <col min="7182" max="7182" width="102.5703125" customWidth="1"/>
    <col min="7426" max="7426" width="3.28515625" bestFit="1" customWidth="1"/>
    <col min="7427" max="7427" width="4.7109375" customWidth="1"/>
    <col min="7428" max="7428" width="92.140625" customWidth="1"/>
    <col min="7429" max="7429" width="8.85546875" bestFit="1" customWidth="1"/>
    <col min="7430" max="7430" width="6.42578125" bestFit="1" customWidth="1"/>
    <col min="7431" max="7431" width="21" bestFit="1" customWidth="1"/>
    <col min="7432" max="7432" width="6" bestFit="1" customWidth="1"/>
    <col min="7433" max="7433" width="9" customWidth="1"/>
    <col min="7434" max="7434" width="14.7109375" customWidth="1"/>
    <col min="7435" max="7435" width="12.7109375" customWidth="1"/>
    <col min="7436" max="7436" width="11.5703125" customWidth="1"/>
    <col min="7437" max="7437" width="15.140625" customWidth="1"/>
    <col min="7438" max="7438" width="102.5703125" customWidth="1"/>
    <col min="7682" max="7682" width="3.28515625" bestFit="1" customWidth="1"/>
    <col min="7683" max="7683" width="4.7109375" customWidth="1"/>
    <col min="7684" max="7684" width="92.140625" customWidth="1"/>
    <col min="7685" max="7685" width="8.85546875" bestFit="1" customWidth="1"/>
    <col min="7686" max="7686" width="6.42578125" bestFit="1" customWidth="1"/>
    <col min="7687" max="7687" width="21" bestFit="1" customWidth="1"/>
    <col min="7688" max="7688" width="6" bestFit="1" customWidth="1"/>
    <col min="7689" max="7689" width="9" customWidth="1"/>
    <col min="7690" max="7690" width="14.7109375" customWidth="1"/>
    <col min="7691" max="7691" width="12.7109375" customWidth="1"/>
    <col min="7692" max="7692" width="11.5703125" customWidth="1"/>
    <col min="7693" max="7693" width="15.140625" customWidth="1"/>
    <col min="7694" max="7694" width="102.5703125" customWidth="1"/>
    <col min="7938" max="7938" width="3.28515625" bestFit="1" customWidth="1"/>
    <col min="7939" max="7939" width="4.7109375" customWidth="1"/>
    <col min="7940" max="7940" width="92.140625" customWidth="1"/>
    <col min="7941" max="7941" width="8.85546875" bestFit="1" customWidth="1"/>
    <col min="7942" max="7942" width="6.42578125" bestFit="1" customWidth="1"/>
    <col min="7943" max="7943" width="21" bestFit="1" customWidth="1"/>
    <col min="7944" max="7944" width="6" bestFit="1" customWidth="1"/>
    <col min="7945" max="7945" width="9" customWidth="1"/>
    <col min="7946" max="7946" width="14.7109375" customWidth="1"/>
    <col min="7947" max="7947" width="12.7109375" customWidth="1"/>
    <col min="7948" max="7948" width="11.5703125" customWidth="1"/>
    <col min="7949" max="7949" width="15.140625" customWidth="1"/>
    <col min="7950" max="7950" width="102.5703125" customWidth="1"/>
    <col min="8194" max="8194" width="3.28515625" bestFit="1" customWidth="1"/>
    <col min="8195" max="8195" width="4.7109375" customWidth="1"/>
    <col min="8196" max="8196" width="92.140625" customWidth="1"/>
    <col min="8197" max="8197" width="8.85546875" bestFit="1" customWidth="1"/>
    <col min="8198" max="8198" width="6.42578125" bestFit="1" customWidth="1"/>
    <col min="8199" max="8199" width="21" bestFit="1" customWidth="1"/>
    <col min="8200" max="8200" width="6" bestFit="1" customWidth="1"/>
    <col min="8201" max="8201" width="9" customWidth="1"/>
    <col min="8202" max="8202" width="14.7109375" customWidth="1"/>
    <col min="8203" max="8203" width="12.7109375" customWidth="1"/>
    <col min="8204" max="8204" width="11.5703125" customWidth="1"/>
    <col min="8205" max="8205" width="15.140625" customWidth="1"/>
    <col min="8206" max="8206" width="102.5703125" customWidth="1"/>
    <col min="8450" max="8450" width="3.28515625" bestFit="1" customWidth="1"/>
    <col min="8451" max="8451" width="4.7109375" customWidth="1"/>
    <col min="8452" max="8452" width="92.140625" customWidth="1"/>
    <col min="8453" max="8453" width="8.85546875" bestFit="1" customWidth="1"/>
    <col min="8454" max="8454" width="6.42578125" bestFit="1" customWidth="1"/>
    <col min="8455" max="8455" width="21" bestFit="1" customWidth="1"/>
    <col min="8456" max="8456" width="6" bestFit="1" customWidth="1"/>
    <col min="8457" max="8457" width="9" customWidth="1"/>
    <col min="8458" max="8458" width="14.7109375" customWidth="1"/>
    <col min="8459" max="8459" width="12.7109375" customWidth="1"/>
    <col min="8460" max="8460" width="11.5703125" customWidth="1"/>
    <col min="8461" max="8461" width="15.140625" customWidth="1"/>
    <col min="8462" max="8462" width="102.5703125" customWidth="1"/>
    <col min="8706" max="8706" width="3.28515625" bestFit="1" customWidth="1"/>
    <col min="8707" max="8707" width="4.7109375" customWidth="1"/>
    <col min="8708" max="8708" width="92.140625" customWidth="1"/>
    <col min="8709" max="8709" width="8.85546875" bestFit="1" customWidth="1"/>
    <col min="8710" max="8710" width="6.42578125" bestFit="1" customWidth="1"/>
    <col min="8711" max="8711" width="21" bestFit="1" customWidth="1"/>
    <col min="8712" max="8712" width="6" bestFit="1" customWidth="1"/>
    <col min="8713" max="8713" width="9" customWidth="1"/>
    <col min="8714" max="8714" width="14.7109375" customWidth="1"/>
    <col min="8715" max="8715" width="12.7109375" customWidth="1"/>
    <col min="8716" max="8716" width="11.5703125" customWidth="1"/>
    <col min="8717" max="8717" width="15.140625" customWidth="1"/>
    <col min="8718" max="8718" width="102.5703125" customWidth="1"/>
    <col min="8962" max="8962" width="3.28515625" bestFit="1" customWidth="1"/>
    <col min="8963" max="8963" width="4.7109375" customWidth="1"/>
    <col min="8964" max="8964" width="92.140625" customWidth="1"/>
    <col min="8965" max="8965" width="8.85546875" bestFit="1" customWidth="1"/>
    <col min="8966" max="8966" width="6.42578125" bestFit="1" customWidth="1"/>
    <col min="8967" max="8967" width="21" bestFit="1" customWidth="1"/>
    <col min="8968" max="8968" width="6" bestFit="1" customWidth="1"/>
    <col min="8969" max="8969" width="9" customWidth="1"/>
    <col min="8970" max="8970" width="14.7109375" customWidth="1"/>
    <col min="8971" max="8971" width="12.7109375" customWidth="1"/>
    <col min="8972" max="8972" width="11.5703125" customWidth="1"/>
    <col min="8973" max="8973" width="15.140625" customWidth="1"/>
    <col min="8974" max="8974" width="102.5703125" customWidth="1"/>
    <col min="9218" max="9218" width="3.28515625" bestFit="1" customWidth="1"/>
    <col min="9219" max="9219" width="4.7109375" customWidth="1"/>
    <col min="9220" max="9220" width="92.140625" customWidth="1"/>
    <col min="9221" max="9221" width="8.85546875" bestFit="1" customWidth="1"/>
    <col min="9222" max="9222" width="6.42578125" bestFit="1" customWidth="1"/>
    <col min="9223" max="9223" width="21" bestFit="1" customWidth="1"/>
    <col min="9224" max="9224" width="6" bestFit="1" customWidth="1"/>
    <col min="9225" max="9225" width="9" customWidth="1"/>
    <col min="9226" max="9226" width="14.7109375" customWidth="1"/>
    <col min="9227" max="9227" width="12.7109375" customWidth="1"/>
    <col min="9228" max="9228" width="11.5703125" customWidth="1"/>
    <col min="9229" max="9229" width="15.140625" customWidth="1"/>
    <col min="9230" max="9230" width="102.5703125" customWidth="1"/>
    <col min="9474" max="9474" width="3.28515625" bestFit="1" customWidth="1"/>
    <col min="9475" max="9475" width="4.7109375" customWidth="1"/>
    <col min="9476" max="9476" width="92.140625" customWidth="1"/>
    <col min="9477" max="9477" width="8.85546875" bestFit="1" customWidth="1"/>
    <col min="9478" max="9478" width="6.42578125" bestFit="1" customWidth="1"/>
    <col min="9479" max="9479" width="21" bestFit="1" customWidth="1"/>
    <col min="9480" max="9480" width="6" bestFit="1" customWidth="1"/>
    <col min="9481" max="9481" width="9" customWidth="1"/>
    <col min="9482" max="9482" width="14.7109375" customWidth="1"/>
    <col min="9483" max="9483" width="12.7109375" customWidth="1"/>
    <col min="9484" max="9484" width="11.5703125" customWidth="1"/>
    <col min="9485" max="9485" width="15.140625" customWidth="1"/>
    <col min="9486" max="9486" width="102.5703125" customWidth="1"/>
    <col min="9730" max="9730" width="3.28515625" bestFit="1" customWidth="1"/>
    <col min="9731" max="9731" width="4.7109375" customWidth="1"/>
    <col min="9732" max="9732" width="92.140625" customWidth="1"/>
    <col min="9733" max="9733" width="8.85546875" bestFit="1" customWidth="1"/>
    <col min="9734" max="9734" width="6.42578125" bestFit="1" customWidth="1"/>
    <col min="9735" max="9735" width="21" bestFit="1" customWidth="1"/>
    <col min="9736" max="9736" width="6" bestFit="1" customWidth="1"/>
    <col min="9737" max="9737" width="9" customWidth="1"/>
    <col min="9738" max="9738" width="14.7109375" customWidth="1"/>
    <col min="9739" max="9739" width="12.7109375" customWidth="1"/>
    <col min="9740" max="9740" width="11.5703125" customWidth="1"/>
    <col min="9741" max="9741" width="15.140625" customWidth="1"/>
    <col min="9742" max="9742" width="102.5703125" customWidth="1"/>
    <col min="9986" max="9986" width="3.28515625" bestFit="1" customWidth="1"/>
    <col min="9987" max="9987" width="4.7109375" customWidth="1"/>
    <col min="9988" max="9988" width="92.140625" customWidth="1"/>
    <col min="9989" max="9989" width="8.85546875" bestFit="1" customWidth="1"/>
    <col min="9990" max="9990" width="6.42578125" bestFit="1" customWidth="1"/>
    <col min="9991" max="9991" width="21" bestFit="1" customWidth="1"/>
    <col min="9992" max="9992" width="6" bestFit="1" customWidth="1"/>
    <col min="9993" max="9993" width="9" customWidth="1"/>
    <col min="9994" max="9994" width="14.7109375" customWidth="1"/>
    <col min="9995" max="9995" width="12.7109375" customWidth="1"/>
    <col min="9996" max="9996" width="11.5703125" customWidth="1"/>
    <col min="9997" max="9997" width="15.140625" customWidth="1"/>
    <col min="9998" max="9998" width="102.5703125" customWidth="1"/>
    <col min="10242" max="10242" width="3.28515625" bestFit="1" customWidth="1"/>
    <col min="10243" max="10243" width="4.7109375" customWidth="1"/>
    <col min="10244" max="10244" width="92.140625" customWidth="1"/>
    <col min="10245" max="10245" width="8.85546875" bestFit="1" customWidth="1"/>
    <col min="10246" max="10246" width="6.42578125" bestFit="1" customWidth="1"/>
    <col min="10247" max="10247" width="21" bestFit="1" customWidth="1"/>
    <col min="10248" max="10248" width="6" bestFit="1" customWidth="1"/>
    <col min="10249" max="10249" width="9" customWidth="1"/>
    <col min="10250" max="10250" width="14.7109375" customWidth="1"/>
    <col min="10251" max="10251" width="12.7109375" customWidth="1"/>
    <col min="10252" max="10252" width="11.5703125" customWidth="1"/>
    <col min="10253" max="10253" width="15.140625" customWidth="1"/>
    <col min="10254" max="10254" width="102.5703125" customWidth="1"/>
    <col min="10498" max="10498" width="3.28515625" bestFit="1" customWidth="1"/>
    <col min="10499" max="10499" width="4.7109375" customWidth="1"/>
    <col min="10500" max="10500" width="92.140625" customWidth="1"/>
    <col min="10501" max="10501" width="8.85546875" bestFit="1" customWidth="1"/>
    <col min="10502" max="10502" width="6.42578125" bestFit="1" customWidth="1"/>
    <col min="10503" max="10503" width="21" bestFit="1" customWidth="1"/>
    <col min="10504" max="10504" width="6" bestFit="1" customWidth="1"/>
    <col min="10505" max="10505" width="9" customWidth="1"/>
    <col min="10506" max="10506" width="14.7109375" customWidth="1"/>
    <col min="10507" max="10507" width="12.7109375" customWidth="1"/>
    <col min="10508" max="10508" width="11.5703125" customWidth="1"/>
    <col min="10509" max="10509" width="15.140625" customWidth="1"/>
    <col min="10510" max="10510" width="102.5703125" customWidth="1"/>
    <col min="10754" max="10754" width="3.28515625" bestFit="1" customWidth="1"/>
    <col min="10755" max="10755" width="4.7109375" customWidth="1"/>
    <col min="10756" max="10756" width="92.140625" customWidth="1"/>
    <col min="10757" max="10757" width="8.85546875" bestFit="1" customWidth="1"/>
    <col min="10758" max="10758" width="6.42578125" bestFit="1" customWidth="1"/>
    <col min="10759" max="10759" width="21" bestFit="1" customWidth="1"/>
    <col min="10760" max="10760" width="6" bestFit="1" customWidth="1"/>
    <col min="10761" max="10761" width="9" customWidth="1"/>
    <col min="10762" max="10762" width="14.7109375" customWidth="1"/>
    <col min="10763" max="10763" width="12.7109375" customWidth="1"/>
    <col min="10764" max="10764" width="11.5703125" customWidth="1"/>
    <col min="10765" max="10765" width="15.140625" customWidth="1"/>
    <col min="10766" max="10766" width="102.5703125" customWidth="1"/>
    <col min="11010" max="11010" width="3.28515625" bestFit="1" customWidth="1"/>
    <col min="11011" max="11011" width="4.7109375" customWidth="1"/>
    <col min="11012" max="11012" width="92.140625" customWidth="1"/>
    <col min="11013" max="11013" width="8.85546875" bestFit="1" customWidth="1"/>
    <col min="11014" max="11014" width="6.42578125" bestFit="1" customWidth="1"/>
    <col min="11015" max="11015" width="21" bestFit="1" customWidth="1"/>
    <col min="11016" max="11016" width="6" bestFit="1" customWidth="1"/>
    <col min="11017" max="11017" width="9" customWidth="1"/>
    <col min="11018" max="11018" width="14.7109375" customWidth="1"/>
    <col min="11019" max="11019" width="12.7109375" customWidth="1"/>
    <col min="11020" max="11020" width="11.5703125" customWidth="1"/>
    <col min="11021" max="11021" width="15.140625" customWidth="1"/>
    <col min="11022" max="11022" width="102.5703125" customWidth="1"/>
    <col min="11266" max="11266" width="3.28515625" bestFit="1" customWidth="1"/>
    <col min="11267" max="11267" width="4.7109375" customWidth="1"/>
    <col min="11268" max="11268" width="92.140625" customWidth="1"/>
    <col min="11269" max="11269" width="8.85546875" bestFit="1" customWidth="1"/>
    <col min="11270" max="11270" width="6.42578125" bestFit="1" customWidth="1"/>
    <col min="11271" max="11271" width="21" bestFit="1" customWidth="1"/>
    <col min="11272" max="11272" width="6" bestFit="1" customWidth="1"/>
    <col min="11273" max="11273" width="9" customWidth="1"/>
    <col min="11274" max="11274" width="14.7109375" customWidth="1"/>
    <col min="11275" max="11275" width="12.7109375" customWidth="1"/>
    <col min="11276" max="11276" width="11.5703125" customWidth="1"/>
    <col min="11277" max="11277" width="15.140625" customWidth="1"/>
    <col min="11278" max="11278" width="102.5703125" customWidth="1"/>
    <col min="11522" max="11522" width="3.28515625" bestFit="1" customWidth="1"/>
    <col min="11523" max="11523" width="4.7109375" customWidth="1"/>
    <col min="11524" max="11524" width="92.140625" customWidth="1"/>
    <col min="11525" max="11525" width="8.85546875" bestFit="1" customWidth="1"/>
    <col min="11526" max="11526" width="6.42578125" bestFit="1" customWidth="1"/>
    <col min="11527" max="11527" width="21" bestFit="1" customWidth="1"/>
    <col min="11528" max="11528" width="6" bestFit="1" customWidth="1"/>
    <col min="11529" max="11529" width="9" customWidth="1"/>
    <col min="11530" max="11530" width="14.7109375" customWidth="1"/>
    <col min="11531" max="11531" width="12.7109375" customWidth="1"/>
    <col min="11532" max="11532" width="11.5703125" customWidth="1"/>
    <col min="11533" max="11533" width="15.140625" customWidth="1"/>
    <col min="11534" max="11534" width="102.5703125" customWidth="1"/>
    <col min="11778" max="11778" width="3.28515625" bestFit="1" customWidth="1"/>
    <col min="11779" max="11779" width="4.7109375" customWidth="1"/>
    <col min="11780" max="11780" width="92.140625" customWidth="1"/>
    <col min="11781" max="11781" width="8.85546875" bestFit="1" customWidth="1"/>
    <col min="11782" max="11782" width="6.42578125" bestFit="1" customWidth="1"/>
    <col min="11783" max="11783" width="21" bestFit="1" customWidth="1"/>
    <col min="11784" max="11784" width="6" bestFit="1" customWidth="1"/>
    <col min="11785" max="11785" width="9" customWidth="1"/>
    <col min="11786" max="11786" width="14.7109375" customWidth="1"/>
    <col min="11787" max="11787" width="12.7109375" customWidth="1"/>
    <col min="11788" max="11788" width="11.5703125" customWidth="1"/>
    <col min="11789" max="11789" width="15.140625" customWidth="1"/>
    <col min="11790" max="11790" width="102.5703125" customWidth="1"/>
    <col min="12034" max="12034" width="3.28515625" bestFit="1" customWidth="1"/>
    <col min="12035" max="12035" width="4.7109375" customWidth="1"/>
    <col min="12036" max="12036" width="92.140625" customWidth="1"/>
    <col min="12037" max="12037" width="8.85546875" bestFit="1" customWidth="1"/>
    <col min="12038" max="12038" width="6.42578125" bestFit="1" customWidth="1"/>
    <col min="12039" max="12039" width="21" bestFit="1" customWidth="1"/>
    <col min="12040" max="12040" width="6" bestFit="1" customWidth="1"/>
    <col min="12041" max="12041" width="9" customWidth="1"/>
    <col min="12042" max="12042" width="14.7109375" customWidth="1"/>
    <col min="12043" max="12043" width="12.7109375" customWidth="1"/>
    <col min="12044" max="12044" width="11.5703125" customWidth="1"/>
    <col min="12045" max="12045" width="15.140625" customWidth="1"/>
    <col min="12046" max="12046" width="102.5703125" customWidth="1"/>
    <col min="12290" max="12290" width="3.28515625" bestFit="1" customWidth="1"/>
    <col min="12291" max="12291" width="4.7109375" customWidth="1"/>
    <col min="12292" max="12292" width="92.140625" customWidth="1"/>
    <col min="12293" max="12293" width="8.85546875" bestFit="1" customWidth="1"/>
    <col min="12294" max="12294" width="6.42578125" bestFit="1" customWidth="1"/>
    <col min="12295" max="12295" width="21" bestFit="1" customWidth="1"/>
    <col min="12296" max="12296" width="6" bestFit="1" customWidth="1"/>
    <col min="12297" max="12297" width="9" customWidth="1"/>
    <col min="12298" max="12298" width="14.7109375" customWidth="1"/>
    <col min="12299" max="12299" width="12.7109375" customWidth="1"/>
    <col min="12300" max="12300" width="11.5703125" customWidth="1"/>
    <col min="12301" max="12301" width="15.140625" customWidth="1"/>
    <col min="12302" max="12302" width="102.5703125" customWidth="1"/>
    <col min="12546" max="12546" width="3.28515625" bestFit="1" customWidth="1"/>
    <col min="12547" max="12547" width="4.7109375" customWidth="1"/>
    <col min="12548" max="12548" width="92.140625" customWidth="1"/>
    <col min="12549" max="12549" width="8.85546875" bestFit="1" customWidth="1"/>
    <col min="12550" max="12550" width="6.42578125" bestFit="1" customWidth="1"/>
    <col min="12551" max="12551" width="21" bestFit="1" customWidth="1"/>
    <col min="12552" max="12552" width="6" bestFit="1" customWidth="1"/>
    <col min="12553" max="12553" width="9" customWidth="1"/>
    <col min="12554" max="12554" width="14.7109375" customWidth="1"/>
    <col min="12555" max="12555" width="12.7109375" customWidth="1"/>
    <col min="12556" max="12556" width="11.5703125" customWidth="1"/>
    <col min="12557" max="12557" width="15.140625" customWidth="1"/>
    <col min="12558" max="12558" width="102.5703125" customWidth="1"/>
    <col min="12802" max="12802" width="3.28515625" bestFit="1" customWidth="1"/>
    <col min="12803" max="12803" width="4.7109375" customWidth="1"/>
    <col min="12804" max="12804" width="92.140625" customWidth="1"/>
    <col min="12805" max="12805" width="8.85546875" bestFit="1" customWidth="1"/>
    <col min="12806" max="12806" width="6.42578125" bestFit="1" customWidth="1"/>
    <col min="12807" max="12807" width="21" bestFit="1" customWidth="1"/>
    <col min="12808" max="12808" width="6" bestFit="1" customWidth="1"/>
    <col min="12809" max="12809" width="9" customWidth="1"/>
    <col min="12810" max="12810" width="14.7109375" customWidth="1"/>
    <col min="12811" max="12811" width="12.7109375" customWidth="1"/>
    <col min="12812" max="12812" width="11.5703125" customWidth="1"/>
    <col min="12813" max="12813" width="15.140625" customWidth="1"/>
    <col min="12814" max="12814" width="102.5703125" customWidth="1"/>
    <col min="13058" max="13058" width="3.28515625" bestFit="1" customWidth="1"/>
    <col min="13059" max="13059" width="4.7109375" customWidth="1"/>
    <col min="13060" max="13060" width="92.140625" customWidth="1"/>
    <col min="13061" max="13061" width="8.85546875" bestFit="1" customWidth="1"/>
    <col min="13062" max="13062" width="6.42578125" bestFit="1" customWidth="1"/>
    <col min="13063" max="13063" width="21" bestFit="1" customWidth="1"/>
    <col min="13064" max="13064" width="6" bestFit="1" customWidth="1"/>
    <col min="13065" max="13065" width="9" customWidth="1"/>
    <col min="13066" max="13066" width="14.7109375" customWidth="1"/>
    <col min="13067" max="13067" width="12.7109375" customWidth="1"/>
    <col min="13068" max="13068" width="11.5703125" customWidth="1"/>
    <col min="13069" max="13069" width="15.140625" customWidth="1"/>
    <col min="13070" max="13070" width="102.5703125" customWidth="1"/>
    <col min="13314" max="13314" width="3.28515625" bestFit="1" customWidth="1"/>
    <col min="13315" max="13315" width="4.7109375" customWidth="1"/>
    <col min="13316" max="13316" width="92.140625" customWidth="1"/>
    <col min="13317" max="13317" width="8.85546875" bestFit="1" customWidth="1"/>
    <col min="13318" max="13318" width="6.42578125" bestFit="1" customWidth="1"/>
    <col min="13319" max="13319" width="21" bestFit="1" customWidth="1"/>
    <col min="13320" max="13320" width="6" bestFit="1" customWidth="1"/>
    <col min="13321" max="13321" width="9" customWidth="1"/>
    <col min="13322" max="13322" width="14.7109375" customWidth="1"/>
    <col min="13323" max="13323" width="12.7109375" customWidth="1"/>
    <col min="13324" max="13324" width="11.5703125" customWidth="1"/>
    <col min="13325" max="13325" width="15.140625" customWidth="1"/>
    <col min="13326" max="13326" width="102.5703125" customWidth="1"/>
    <col min="13570" max="13570" width="3.28515625" bestFit="1" customWidth="1"/>
    <col min="13571" max="13571" width="4.7109375" customWidth="1"/>
    <col min="13572" max="13572" width="92.140625" customWidth="1"/>
    <col min="13573" max="13573" width="8.85546875" bestFit="1" customWidth="1"/>
    <col min="13574" max="13574" width="6.42578125" bestFit="1" customWidth="1"/>
    <col min="13575" max="13575" width="21" bestFit="1" customWidth="1"/>
    <col min="13576" max="13576" width="6" bestFit="1" customWidth="1"/>
    <col min="13577" max="13577" width="9" customWidth="1"/>
    <col min="13578" max="13578" width="14.7109375" customWidth="1"/>
    <col min="13579" max="13579" width="12.7109375" customWidth="1"/>
    <col min="13580" max="13580" width="11.5703125" customWidth="1"/>
    <col min="13581" max="13581" width="15.140625" customWidth="1"/>
    <col min="13582" max="13582" width="102.5703125" customWidth="1"/>
    <col min="13826" max="13826" width="3.28515625" bestFit="1" customWidth="1"/>
    <col min="13827" max="13827" width="4.7109375" customWidth="1"/>
    <col min="13828" max="13828" width="92.140625" customWidth="1"/>
    <col min="13829" max="13829" width="8.85546875" bestFit="1" customWidth="1"/>
    <col min="13830" max="13830" width="6.42578125" bestFit="1" customWidth="1"/>
    <col min="13831" max="13831" width="21" bestFit="1" customWidth="1"/>
    <col min="13832" max="13832" width="6" bestFit="1" customWidth="1"/>
    <col min="13833" max="13833" width="9" customWidth="1"/>
    <col min="13834" max="13834" width="14.7109375" customWidth="1"/>
    <col min="13835" max="13835" width="12.7109375" customWidth="1"/>
    <col min="13836" max="13836" width="11.5703125" customWidth="1"/>
    <col min="13837" max="13837" width="15.140625" customWidth="1"/>
    <col min="13838" max="13838" width="102.5703125" customWidth="1"/>
    <col min="14082" max="14082" width="3.28515625" bestFit="1" customWidth="1"/>
    <col min="14083" max="14083" width="4.7109375" customWidth="1"/>
    <col min="14084" max="14084" width="92.140625" customWidth="1"/>
    <col min="14085" max="14085" width="8.85546875" bestFit="1" customWidth="1"/>
    <col min="14086" max="14086" width="6.42578125" bestFit="1" customWidth="1"/>
    <col min="14087" max="14087" width="21" bestFit="1" customWidth="1"/>
    <col min="14088" max="14088" width="6" bestFit="1" customWidth="1"/>
    <col min="14089" max="14089" width="9" customWidth="1"/>
    <col min="14090" max="14090" width="14.7109375" customWidth="1"/>
    <col min="14091" max="14091" width="12.7109375" customWidth="1"/>
    <col min="14092" max="14092" width="11.5703125" customWidth="1"/>
    <col min="14093" max="14093" width="15.140625" customWidth="1"/>
    <col min="14094" max="14094" width="102.5703125" customWidth="1"/>
    <col min="14338" max="14338" width="3.28515625" bestFit="1" customWidth="1"/>
    <col min="14339" max="14339" width="4.7109375" customWidth="1"/>
    <col min="14340" max="14340" width="92.140625" customWidth="1"/>
    <col min="14341" max="14341" width="8.85546875" bestFit="1" customWidth="1"/>
    <col min="14342" max="14342" width="6.42578125" bestFit="1" customWidth="1"/>
    <col min="14343" max="14343" width="21" bestFit="1" customWidth="1"/>
    <col min="14344" max="14344" width="6" bestFit="1" customWidth="1"/>
    <col min="14345" max="14345" width="9" customWidth="1"/>
    <col min="14346" max="14346" width="14.7109375" customWidth="1"/>
    <col min="14347" max="14347" width="12.7109375" customWidth="1"/>
    <col min="14348" max="14348" width="11.5703125" customWidth="1"/>
    <col min="14349" max="14349" width="15.140625" customWidth="1"/>
    <col min="14350" max="14350" width="102.5703125" customWidth="1"/>
    <col min="14594" max="14594" width="3.28515625" bestFit="1" customWidth="1"/>
    <col min="14595" max="14595" width="4.7109375" customWidth="1"/>
    <col min="14596" max="14596" width="92.140625" customWidth="1"/>
    <col min="14597" max="14597" width="8.85546875" bestFit="1" customWidth="1"/>
    <col min="14598" max="14598" width="6.42578125" bestFit="1" customWidth="1"/>
    <col min="14599" max="14599" width="21" bestFit="1" customWidth="1"/>
    <col min="14600" max="14600" width="6" bestFit="1" customWidth="1"/>
    <col min="14601" max="14601" width="9" customWidth="1"/>
    <col min="14602" max="14602" width="14.7109375" customWidth="1"/>
    <col min="14603" max="14603" width="12.7109375" customWidth="1"/>
    <col min="14604" max="14604" width="11.5703125" customWidth="1"/>
    <col min="14605" max="14605" width="15.140625" customWidth="1"/>
    <col min="14606" max="14606" width="102.5703125" customWidth="1"/>
    <col min="14850" max="14850" width="3.28515625" bestFit="1" customWidth="1"/>
    <col min="14851" max="14851" width="4.7109375" customWidth="1"/>
    <col min="14852" max="14852" width="92.140625" customWidth="1"/>
    <col min="14853" max="14853" width="8.85546875" bestFit="1" customWidth="1"/>
    <col min="14854" max="14854" width="6.42578125" bestFit="1" customWidth="1"/>
    <col min="14855" max="14855" width="21" bestFit="1" customWidth="1"/>
    <col min="14856" max="14856" width="6" bestFit="1" customWidth="1"/>
    <col min="14857" max="14857" width="9" customWidth="1"/>
    <col min="14858" max="14858" width="14.7109375" customWidth="1"/>
    <col min="14859" max="14859" width="12.7109375" customWidth="1"/>
    <col min="14860" max="14860" width="11.5703125" customWidth="1"/>
    <col min="14861" max="14861" width="15.140625" customWidth="1"/>
    <col min="14862" max="14862" width="102.5703125" customWidth="1"/>
    <col min="15106" max="15106" width="3.28515625" bestFit="1" customWidth="1"/>
    <col min="15107" max="15107" width="4.7109375" customWidth="1"/>
    <col min="15108" max="15108" width="92.140625" customWidth="1"/>
    <col min="15109" max="15109" width="8.85546875" bestFit="1" customWidth="1"/>
    <col min="15110" max="15110" width="6.42578125" bestFit="1" customWidth="1"/>
    <col min="15111" max="15111" width="21" bestFit="1" customWidth="1"/>
    <col min="15112" max="15112" width="6" bestFit="1" customWidth="1"/>
    <col min="15113" max="15113" width="9" customWidth="1"/>
    <col min="15114" max="15114" width="14.7109375" customWidth="1"/>
    <col min="15115" max="15115" width="12.7109375" customWidth="1"/>
    <col min="15116" max="15116" width="11.5703125" customWidth="1"/>
    <col min="15117" max="15117" width="15.140625" customWidth="1"/>
    <col min="15118" max="15118" width="102.5703125" customWidth="1"/>
    <col min="15362" max="15362" width="3.28515625" bestFit="1" customWidth="1"/>
    <col min="15363" max="15363" width="4.7109375" customWidth="1"/>
    <col min="15364" max="15364" width="92.140625" customWidth="1"/>
    <col min="15365" max="15365" width="8.85546875" bestFit="1" customWidth="1"/>
    <col min="15366" max="15366" width="6.42578125" bestFit="1" customWidth="1"/>
    <col min="15367" max="15367" width="21" bestFit="1" customWidth="1"/>
    <col min="15368" max="15368" width="6" bestFit="1" customWidth="1"/>
    <col min="15369" max="15369" width="9" customWidth="1"/>
    <col min="15370" max="15370" width="14.7109375" customWidth="1"/>
    <col min="15371" max="15371" width="12.7109375" customWidth="1"/>
    <col min="15372" max="15372" width="11.5703125" customWidth="1"/>
    <col min="15373" max="15373" width="15.140625" customWidth="1"/>
    <col min="15374" max="15374" width="102.5703125" customWidth="1"/>
    <col min="15618" max="15618" width="3.28515625" bestFit="1" customWidth="1"/>
    <col min="15619" max="15619" width="4.7109375" customWidth="1"/>
    <col min="15620" max="15620" width="92.140625" customWidth="1"/>
    <col min="15621" max="15621" width="8.85546875" bestFit="1" customWidth="1"/>
    <col min="15622" max="15622" width="6.42578125" bestFit="1" customWidth="1"/>
    <col min="15623" max="15623" width="21" bestFit="1" customWidth="1"/>
    <col min="15624" max="15624" width="6" bestFit="1" customWidth="1"/>
    <col min="15625" max="15625" width="9" customWidth="1"/>
    <col min="15626" max="15626" width="14.7109375" customWidth="1"/>
    <col min="15627" max="15627" width="12.7109375" customWidth="1"/>
    <col min="15628" max="15628" width="11.5703125" customWidth="1"/>
    <col min="15629" max="15629" width="15.140625" customWidth="1"/>
    <col min="15630" max="15630" width="102.5703125" customWidth="1"/>
    <col min="15874" max="15874" width="3.28515625" bestFit="1" customWidth="1"/>
    <col min="15875" max="15875" width="4.7109375" customWidth="1"/>
    <col min="15876" max="15876" width="92.140625" customWidth="1"/>
    <col min="15877" max="15877" width="8.85546875" bestFit="1" customWidth="1"/>
    <col min="15878" max="15878" width="6.42578125" bestFit="1" customWidth="1"/>
    <col min="15879" max="15879" width="21" bestFit="1" customWidth="1"/>
    <col min="15880" max="15880" width="6" bestFit="1" customWidth="1"/>
    <col min="15881" max="15881" width="9" customWidth="1"/>
    <col min="15882" max="15882" width="14.7109375" customWidth="1"/>
    <col min="15883" max="15883" width="12.7109375" customWidth="1"/>
    <col min="15884" max="15884" width="11.5703125" customWidth="1"/>
    <col min="15885" max="15885" width="15.140625" customWidth="1"/>
    <col min="15886" max="15886" width="102.5703125" customWidth="1"/>
    <col min="16130" max="16130" width="3.28515625" bestFit="1" customWidth="1"/>
    <col min="16131" max="16131" width="4.7109375" customWidth="1"/>
    <col min="16132" max="16132" width="92.140625" customWidth="1"/>
    <col min="16133" max="16133" width="8.85546875" bestFit="1" customWidth="1"/>
    <col min="16134" max="16134" width="6.42578125" bestFit="1" customWidth="1"/>
    <col min="16135" max="16135" width="21" bestFit="1" customWidth="1"/>
    <col min="16136" max="16136" width="6" bestFit="1" customWidth="1"/>
    <col min="16137" max="16137" width="9" customWidth="1"/>
    <col min="16138" max="16138" width="14.7109375" customWidth="1"/>
    <col min="16139" max="16139" width="12.7109375" customWidth="1"/>
    <col min="16140" max="16140" width="11.5703125" customWidth="1"/>
    <col min="16141" max="16141" width="15.140625" customWidth="1"/>
    <col min="16142" max="16142" width="102.5703125" customWidth="1"/>
  </cols>
  <sheetData>
    <row r="2" spans="1:14" ht="26.25">
      <c r="D2" s="192" t="s">
        <v>54</v>
      </c>
      <c r="E2" s="192"/>
      <c r="F2" s="192"/>
      <c r="G2" s="192"/>
      <c r="H2" s="192"/>
      <c r="I2" s="192"/>
      <c r="J2" s="192"/>
      <c r="K2" s="192"/>
      <c r="L2" s="192"/>
      <c r="M2" s="192"/>
      <c r="N2" s="192"/>
    </row>
    <row r="3" spans="1:14" ht="18.75" customHeight="1"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s="146" customFormat="1" ht="18.75" customHeight="1">
      <c r="A4" s="145"/>
      <c r="B4" s="145"/>
      <c r="D4" s="98" t="s">
        <v>37</v>
      </c>
      <c r="E4" s="91">
        <f>ROUNDUP(E6*E7*E8/800,0)</f>
        <v>414</v>
      </c>
      <c r="F4" s="7"/>
      <c r="G4" s="7"/>
      <c r="H4" s="7"/>
      <c r="I4" s="7"/>
      <c r="J4" s="7"/>
      <c r="K4" s="7"/>
      <c r="L4" s="7"/>
      <c r="M4" s="7"/>
      <c r="N4" s="7"/>
    </row>
    <row r="5" spans="1:14" s="146" customFormat="1" ht="23.25">
      <c r="A5" s="147"/>
      <c r="B5" s="147"/>
      <c r="D5" s="98" t="s">
        <v>16</v>
      </c>
      <c r="E5" s="148">
        <v>8</v>
      </c>
      <c r="N5" s="149"/>
    </row>
    <row r="6" spans="1:14" s="146" customFormat="1" ht="18" customHeight="1">
      <c r="A6" s="147"/>
      <c r="B6" s="147"/>
      <c r="D6" s="98" t="s">
        <v>0</v>
      </c>
      <c r="E6" s="148">
        <v>288.10000000000002</v>
      </c>
      <c r="G6" s="149"/>
      <c r="H6" s="149"/>
      <c r="I6" s="149"/>
      <c r="J6" s="149"/>
      <c r="K6" s="149"/>
      <c r="L6" s="149"/>
      <c r="M6" s="149"/>
      <c r="N6" s="149"/>
    </row>
    <row r="7" spans="1:14" s="146" customFormat="1" ht="15.75" customHeight="1">
      <c r="A7" s="147"/>
      <c r="B7" s="147"/>
      <c r="D7" s="98" t="s">
        <v>1</v>
      </c>
      <c r="E7" s="148">
        <v>44.2</v>
      </c>
      <c r="G7" s="149"/>
      <c r="H7" s="149"/>
      <c r="I7" s="149"/>
      <c r="J7" s="149"/>
      <c r="K7" s="149"/>
      <c r="L7" s="149"/>
      <c r="M7" s="149"/>
      <c r="N7" s="149"/>
    </row>
    <row r="8" spans="1:14" s="146" customFormat="1" ht="23.25">
      <c r="A8" s="147"/>
      <c r="B8" s="147"/>
      <c r="D8" s="98" t="s">
        <v>2</v>
      </c>
      <c r="E8" s="148">
        <v>26</v>
      </c>
      <c r="G8" s="149"/>
      <c r="H8" s="149"/>
      <c r="I8" s="149"/>
      <c r="J8" s="149"/>
      <c r="K8" s="149"/>
      <c r="L8" s="149"/>
      <c r="M8" s="149"/>
      <c r="N8" s="149"/>
    </row>
    <row r="9" spans="1:14" s="146" customFormat="1" ht="20.25" customHeight="1">
      <c r="A9" s="147"/>
      <c r="B9" s="147"/>
      <c r="D9" s="98" t="s">
        <v>17</v>
      </c>
      <c r="E9" s="148">
        <v>0</v>
      </c>
      <c r="G9" s="149"/>
      <c r="H9" s="149"/>
      <c r="I9" s="149"/>
      <c r="J9" s="149"/>
      <c r="K9" s="149"/>
      <c r="L9" s="149"/>
      <c r="M9" s="149"/>
      <c r="N9" s="149"/>
    </row>
    <row r="10" spans="1:14" s="146" customFormat="1" ht="19.5" customHeight="1">
      <c r="A10" s="147"/>
      <c r="B10" s="147"/>
      <c r="D10" s="98" t="s">
        <v>18</v>
      </c>
      <c r="E10" s="150">
        <v>32.6</v>
      </c>
      <c r="G10" s="149"/>
      <c r="H10" s="149"/>
      <c r="I10" s="149"/>
      <c r="J10" s="149"/>
      <c r="K10" s="149"/>
      <c r="L10" s="149"/>
      <c r="M10" s="149"/>
      <c r="N10" s="149"/>
    </row>
    <row r="11" spans="1:14" s="146" customFormat="1" ht="21.75" customHeight="1">
      <c r="A11" s="147"/>
      <c r="B11" s="147"/>
      <c r="D11" s="98" t="s">
        <v>19</v>
      </c>
      <c r="E11" s="150">
        <v>30</v>
      </c>
      <c r="G11" s="149"/>
      <c r="H11" s="149"/>
      <c r="I11" s="149"/>
      <c r="J11" s="149"/>
      <c r="K11" s="149"/>
      <c r="L11" s="149"/>
      <c r="M11" s="149"/>
      <c r="N11" s="149"/>
    </row>
    <row r="12" spans="1:14" ht="15.75" thickBot="1"/>
    <row r="13" spans="1:14" ht="36" customHeight="1" thickBot="1">
      <c r="C13" s="90" t="s">
        <v>57</v>
      </c>
      <c r="D13" s="85" t="s">
        <v>3</v>
      </c>
      <c r="E13" s="86" t="s">
        <v>4</v>
      </c>
      <c r="F13" s="86" t="s">
        <v>20</v>
      </c>
      <c r="G13" s="86" t="s">
        <v>21</v>
      </c>
      <c r="H13" s="86" t="s">
        <v>5</v>
      </c>
      <c r="I13" s="87" t="s">
        <v>6</v>
      </c>
      <c r="J13" s="87" t="s">
        <v>22</v>
      </c>
      <c r="K13" s="88" t="s">
        <v>31</v>
      </c>
      <c r="L13" s="89" t="s">
        <v>41</v>
      </c>
      <c r="M13" s="89" t="s">
        <v>30</v>
      </c>
      <c r="N13" s="12" t="s">
        <v>7</v>
      </c>
    </row>
    <row r="14" spans="1:14" ht="15.75" thickBot="1">
      <c r="B14" s="213" t="s">
        <v>90</v>
      </c>
      <c r="C14" s="205" t="s">
        <v>55</v>
      </c>
      <c r="D14" s="201"/>
      <c r="E14" s="201"/>
      <c r="F14" s="201"/>
      <c r="G14" s="201"/>
      <c r="H14" s="201"/>
      <c r="I14" s="201"/>
      <c r="J14" s="201"/>
      <c r="K14" s="202"/>
      <c r="L14" s="209"/>
      <c r="M14" s="210"/>
      <c r="N14" s="67"/>
    </row>
    <row r="15" spans="1:14" ht="15.75" thickBot="1">
      <c r="B15" s="214"/>
      <c r="C15" s="13" t="s">
        <v>8</v>
      </c>
      <c r="D15" s="39" t="s">
        <v>49</v>
      </c>
      <c r="E15" s="105">
        <v>2</v>
      </c>
      <c r="F15" s="39"/>
      <c r="G15" s="97"/>
      <c r="H15" s="40">
        <f>+E4</f>
        <v>414</v>
      </c>
      <c r="I15" s="41"/>
      <c r="J15" s="72">
        <v>8</v>
      </c>
      <c r="K15" s="129"/>
      <c r="L15" s="45">
        <f>+H15*J15*(1-K15)</f>
        <v>3312</v>
      </c>
      <c r="M15" s="46">
        <f>+L15*E15</f>
        <v>6624</v>
      </c>
      <c r="N15" s="14" t="s">
        <v>27</v>
      </c>
    </row>
    <row r="16" spans="1:14" ht="15.75" thickBot="1">
      <c r="B16" s="214"/>
      <c r="C16" s="15" t="s">
        <v>9</v>
      </c>
      <c r="D16" s="2" t="s">
        <v>65</v>
      </c>
      <c r="E16" s="106">
        <v>2</v>
      </c>
      <c r="F16" s="153"/>
      <c r="G16" s="26" t="s">
        <v>43</v>
      </c>
      <c r="H16" s="27">
        <v>55</v>
      </c>
      <c r="I16" s="154"/>
      <c r="J16" s="155">
        <v>12</v>
      </c>
      <c r="K16" s="128"/>
      <c r="L16" s="45">
        <f>+H16*J16*(1-K16)</f>
        <v>660</v>
      </c>
      <c r="M16" s="47">
        <f>+L16*E16</f>
        <v>1320</v>
      </c>
      <c r="N16" s="16" t="s">
        <v>28</v>
      </c>
    </row>
    <row r="17" spans="2:15" ht="15" customHeight="1" thickBot="1">
      <c r="B17" s="214"/>
      <c r="C17" s="15" t="s">
        <v>10</v>
      </c>
      <c r="D17" s="20" t="s">
        <v>50</v>
      </c>
      <c r="E17" s="21"/>
      <c r="F17" s="22"/>
      <c r="G17" s="22"/>
      <c r="H17" s="22"/>
      <c r="I17" s="23"/>
      <c r="J17" s="24"/>
      <c r="K17" s="28"/>
      <c r="L17" s="29">
        <f>SUM(L15:L16)</f>
        <v>3972</v>
      </c>
      <c r="M17" s="48">
        <f>SUM(M15:M16)</f>
        <v>7944</v>
      </c>
      <c r="N17" s="16" t="s">
        <v>29</v>
      </c>
      <c r="O17" s="126"/>
    </row>
    <row r="18" spans="2:15">
      <c r="B18" s="214"/>
      <c r="C18" s="71" t="s">
        <v>78</v>
      </c>
      <c r="D18" s="3" t="s">
        <v>59</v>
      </c>
      <c r="E18" s="9">
        <v>2</v>
      </c>
      <c r="F18" s="3"/>
      <c r="G18" s="9" t="s">
        <v>32</v>
      </c>
      <c r="H18" s="3"/>
      <c r="I18" s="75">
        <v>0</v>
      </c>
      <c r="J18" s="74">
        <f>IF(AND($E$10&gt;0,$E$10&lt;=28),($L$17),0)</f>
        <v>0</v>
      </c>
      <c r="K18" s="132"/>
      <c r="L18" s="49">
        <f>J18*(1-K18)</f>
        <v>0</v>
      </c>
      <c r="M18" s="50">
        <f t="shared" ref="M18:M22" si="0">+L18*E18</f>
        <v>0</v>
      </c>
      <c r="N18" s="16" t="s">
        <v>25</v>
      </c>
    </row>
    <row r="19" spans="2:15">
      <c r="B19" s="214"/>
      <c r="C19" s="71" t="s">
        <v>79</v>
      </c>
      <c r="D19" s="3" t="s">
        <v>59</v>
      </c>
      <c r="E19" s="9">
        <v>2</v>
      </c>
      <c r="F19" s="3"/>
      <c r="G19" s="9" t="s">
        <v>33</v>
      </c>
      <c r="H19" s="3"/>
      <c r="I19" s="75">
        <v>7.4999999999999997E-2</v>
      </c>
      <c r="J19" s="74">
        <f>IF(AND($E$10&gt;28,$E$10&lt;=30),($L$17*0.075),0)</f>
        <v>0</v>
      </c>
      <c r="K19" s="132"/>
      <c r="L19" s="49">
        <f>J19*(1-K19)</f>
        <v>0</v>
      </c>
      <c r="M19" s="50">
        <f t="shared" si="0"/>
        <v>0</v>
      </c>
      <c r="N19" s="16" t="s">
        <v>25</v>
      </c>
    </row>
    <row r="20" spans="2:15">
      <c r="B20" s="214"/>
      <c r="C20" s="71" t="s">
        <v>80</v>
      </c>
      <c r="D20" s="3" t="s">
        <v>59</v>
      </c>
      <c r="E20" s="9">
        <v>2</v>
      </c>
      <c r="F20" s="3"/>
      <c r="G20" s="9" t="s">
        <v>34</v>
      </c>
      <c r="H20" s="3"/>
      <c r="I20" s="75">
        <v>0.15</v>
      </c>
      <c r="J20" s="74">
        <f>IF(AND($E$10&gt;30,$E$10&lt;=32),($L$17*0.15),0)</f>
        <v>0</v>
      </c>
      <c r="K20" s="132"/>
      <c r="L20" s="49">
        <f>J20*(1-K20)</f>
        <v>0</v>
      </c>
      <c r="M20" s="50">
        <f t="shared" si="0"/>
        <v>0</v>
      </c>
      <c r="N20" s="16" t="s">
        <v>25</v>
      </c>
    </row>
    <row r="21" spans="2:15">
      <c r="B21" s="214"/>
      <c r="C21" s="71" t="s">
        <v>81</v>
      </c>
      <c r="D21" s="3" t="s">
        <v>59</v>
      </c>
      <c r="E21" s="9">
        <v>2</v>
      </c>
      <c r="F21" s="3"/>
      <c r="G21" s="9" t="s">
        <v>35</v>
      </c>
      <c r="H21" s="3"/>
      <c r="I21" s="75">
        <v>0.22500000000000001</v>
      </c>
      <c r="J21" s="74">
        <f>IF(AND($E$10&gt;32,$E$10&lt;=34),($L$17*0.225),0)</f>
        <v>893.7</v>
      </c>
      <c r="K21" s="132"/>
      <c r="L21" s="49">
        <f>J21*(1-K21)</f>
        <v>893.7</v>
      </c>
      <c r="M21" s="50">
        <f t="shared" si="0"/>
        <v>1787.4</v>
      </c>
      <c r="N21" s="16" t="s">
        <v>25</v>
      </c>
    </row>
    <row r="22" spans="2:15" ht="15.75" thickBot="1">
      <c r="B22" s="214"/>
      <c r="C22" s="100" t="s">
        <v>82</v>
      </c>
      <c r="D22" s="3" t="s">
        <v>59</v>
      </c>
      <c r="E22" s="9">
        <v>2</v>
      </c>
      <c r="F22" s="3"/>
      <c r="G22" s="9" t="s">
        <v>36</v>
      </c>
      <c r="H22" s="3"/>
      <c r="I22" s="78">
        <v>0.3</v>
      </c>
      <c r="J22" s="74">
        <f>IF(AND($E$10&gt;34,$E$10&lt;=40),($L$17*0.3),0)</f>
        <v>0</v>
      </c>
      <c r="K22" s="132"/>
      <c r="L22" s="49">
        <f>J22*(1-K22)</f>
        <v>0</v>
      </c>
      <c r="M22" s="47">
        <f t="shared" si="0"/>
        <v>0</v>
      </c>
      <c r="N22" s="19" t="s">
        <v>25</v>
      </c>
    </row>
    <row r="23" spans="2:15" ht="15.75" thickBot="1">
      <c r="B23" s="214"/>
      <c r="C23" s="15" t="s">
        <v>76</v>
      </c>
      <c r="D23" s="82" t="s">
        <v>71</v>
      </c>
      <c r="E23" s="106">
        <v>1</v>
      </c>
      <c r="F23" s="95"/>
      <c r="G23" s="95"/>
      <c r="H23" s="80">
        <v>65</v>
      </c>
      <c r="I23" s="81"/>
      <c r="J23" s="74">
        <f>(J15*H23)*0.5+L16/2</f>
        <v>590</v>
      </c>
      <c r="K23" s="132"/>
      <c r="L23" s="49">
        <f t="shared" ref="L23" si="1">J23*(1-K23)</f>
        <v>590</v>
      </c>
      <c r="M23" s="47">
        <f>+L23*E23</f>
        <v>590</v>
      </c>
      <c r="N23" s="14" t="s">
        <v>26</v>
      </c>
    </row>
    <row r="24" spans="2:15" ht="15.75" thickBot="1">
      <c r="B24" s="214"/>
      <c r="C24" s="15" t="s">
        <v>74</v>
      </c>
      <c r="D24" s="82" t="s">
        <v>70</v>
      </c>
      <c r="E24" s="106">
        <v>1</v>
      </c>
      <c r="F24" s="95"/>
      <c r="G24" s="95"/>
      <c r="H24" s="96"/>
      <c r="I24" s="81"/>
      <c r="J24" s="83">
        <v>0</v>
      </c>
      <c r="K24" s="131"/>
      <c r="L24" s="49">
        <f t="shared" ref="L24" si="2">J24*(1-K24)</f>
        <v>0</v>
      </c>
      <c r="M24" s="47">
        <f t="shared" ref="M24" si="3">+L24*E24</f>
        <v>0</v>
      </c>
      <c r="N24" s="14"/>
    </row>
    <row r="25" spans="2:15">
      <c r="B25" s="214"/>
      <c r="C25" s="15" t="s">
        <v>12</v>
      </c>
      <c r="D25" s="2" t="s">
        <v>42</v>
      </c>
      <c r="E25" s="9">
        <v>2</v>
      </c>
      <c r="F25" s="95">
        <v>1</v>
      </c>
      <c r="G25" s="96"/>
      <c r="H25" s="96"/>
      <c r="I25" s="76"/>
      <c r="J25" s="74">
        <v>150</v>
      </c>
      <c r="K25" s="132"/>
      <c r="L25" s="49">
        <f>+F25*J25*(1-K25)</f>
        <v>150</v>
      </c>
      <c r="M25" s="47">
        <f>+L25*E25*F25</f>
        <v>300</v>
      </c>
      <c r="N25" s="14" t="s">
        <v>26</v>
      </c>
    </row>
    <row r="26" spans="2:15">
      <c r="B26" s="214"/>
      <c r="C26" s="15" t="s">
        <v>77</v>
      </c>
      <c r="D26" s="2" t="s">
        <v>61</v>
      </c>
      <c r="E26" s="9">
        <v>2</v>
      </c>
      <c r="F26" s="3"/>
      <c r="G26" s="96"/>
      <c r="H26" s="96"/>
      <c r="I26" s="4"/>
      <c r="J26" s="83">
        <v>0</v>
      </c>
      <c r="K26" s="140"/>
      <c r="L26" s="137">
        <f>+J26*(1-K26)</f>
        <v>0</v>
      </c>
      <c r="M26" s="47">
        <f>+L26*E26</f>
        <v>0</v>
      </c>
      <c r="N26" s="110"/>
    </row>
    <row r="27" spans="2:15" ht="15.75" thickBot="1">
      <c r="B27" s="214"/>
      <c r="C27" s="119" t="s">
        <v>75</v>
      </c>
      <c r="D27" s="2" t="s">
        <v>62</v>
      </c>
      <c r="E27" s="9">
        <v>2</v>
      </c>
      <c r="F27" s="3"/>
      <c r="G27" s="96"/>
      <c r="H27" s="96"/>
      <c r="I27" s="4"/>
      <c r="J27" s="83">
        <v>0</v>
      </c>
      <c r="K27" s="140"/>
      <c r="L27" s="137">
        <f>+J27*(1-K27)</f>
        <v>0</v>
      </c>
      <c r="M27" s="47">
        <f>+L27*E27</f>
        <v>0</v>
      </c>
      <c r="N27" s="110"/>
    </row>
    <row r="28" spans="2:15">
      <c r="B28" s="215"/>
      <c r="C28" s="51"/>
      <c r="D28" s="42"/>
      <c r="E28" s="52"/>
      <c r="F28" s="52"/>
      <c r="G28" s="52"/>
      <c r="H28" s="52"/>
      <c r="I28" s="53"/>
      <c r="J28" s="54"/>
      <c r="K28" s="55"/>
      <c r="L28" s="57">
        <f>SUM(L17:L27)</f>
        <v>5605.7</v>
      </c>
      <c r="M28" s="57">
        <f>SUM(M17:M27)</f>
        <v>10621.4</v>
      </c>
      <c r="N28" s="110"/>
    </row>
    <row r="29" spans="2:15" ht="15.75" thickBot="1">
      <c r="N29" s="110"/>
    </row>
    <row r="30" spans="2:15" ht="15.75" customHeight="1" thickBot="1">
      <c r="B30" s="213" t="s">
        <v>89</v>
      </c>
      <c r="C30" s="205" t="s">
        <v>53</v>
      </c>
      <c r="D30" s="201"/>
      <c r="E30" s="201"/>
      <c r="F30" s="201"/>
      <c r="G30" s="201"/>
      <c r="H30" s="201"/>
      <c r="I30" s="201"/>
      <c r="J30" s="201"/>
      <c r="K30" s="202"/>
      <c r="L30" s="209"/>
      <c r="M30" s="210"/>
      <c r="N30" s="110"/>
    </row>
    <row r="31" spans="2:15" ht="15.75" thickBot="1">
      <c r="B31" s="214"/>
      <c r="C31" s="71" t="s">
        <v>8</v>
      </c>
      <c r="D31" s="2" t="s">
        <v>58</v>
      </c>
      <c r="E31" s="105">
        <v>2</v>
      </c>
      <c r="F31" s="2"/>
      <c r="G31" s="2"/>
      <c r="H31" s="27">
        <v>14</v>
      </c>
      <c r="I31" s="8"/>
      <c r="J31" s="139">
        <f>H31*(($E$6*$E$7*$E$8)/800)</f>
        <v>5793.9791000000014</v>
      </c>
      <c r="K31" s="131"/>
      <c r="L31" s="49">
        <f>+J31*(1-K31)</f>
        <v>5793.9791000000014</v>
      </c>
      <c r="M31" s="50">
        <f t="shared" ref="M31:M37" si="4">+L31*E31</f>
        <v>11587.958200000003</v>
      </c>
      <c r="N31" s="110"/>
    </row>
    <row r="32" spans="2:15" ht="15.75" thickBot="1">
      <c r="B32" s="214"/>
      <c r="C32" s="71" t="s">
        <v>9</v>
      </c>
      <c r="D32" s="3" t="s">
        <v>23</v>
      </c>
      <c r="E32" s="21"/>
      <c r="F32" s="22"/>
      <c r="G32" s="22"/>
      <c r="H32" s="22"/>
      <c r="I32" s="23"/>
      <c r="J32" s="24"/>
      <c r="K32" s="28"/>
      <c r="L32" s="29">
        <f>++L31</f>
        <v>5793.9791000000014</v>
      </c>
      <c r="M32" s="48">
        <f>+M31</f>
        <v>11587.958200000003</v>
      </c>
      <c r="N32" s="110"/>
    </row>
    <row r="33" spans="2:16">
      <c r="B33" s="214"/>
      <c r="C33" s="71" t="s">
        <v>83</v>
      </c>
      <c r="D33" s="3" t="s">
        <v>59</v>
      </c>
      <c r="E33" s="9">
        <v>2</v>
      </c>
      <c r="F33" s="3"/>
      <c r="G33" s="9" t="s">
        <v>32</v>
      </c>
      <c r="H33" s="3"/>
      <c r="I33" s="75">
        <v>0</v>
      </c>
      <c r="J33" s="74">
        <f>IF(AND($E$10&gt;0,$E$10&lt;=28),($L$31),0)</f>
        <v>0</v>
      </c>
      <c r="K33" s="131"/>
      <c r="L33" s="49">
        <f t="shared" ref="L33:L40" si="5">J33*(1-K33)</f>
        <v>0</v>
      </c>
      <c r="M33" s="46">
        <f t="shared" si="4"/>
        <v>0</v>
      </c>
      <c r="N33" s="110"/>
    </row>
    <row r="34" spans="2:16">
      <c r="B34" s="214"/>
      <c r="C34" s="71" t="s">
        <v>84</v>
      </c>
      <c r="D34" s="3" t="s">
        <v>59</v>
      </c>
      <c r="E34" s="9">
        <v>2</v>
      </c>
      <c r="F34" s="3"/>
      <c r="G34" s="9" t="s">
        <v>33</v>
      </c>
      <c r="H34" s="3"/>
      <c r="I34" s="75">
        <v>7.4999999999999997E-2</v>
      </c>
      <c r="J34" s="74">
        <f>IF(AND($E$10&gt;28,$E$10&lt;=30),($L$31*0.075),0)</f>
        <v>0</v>
      </c>
      <c r="K34" s="131"/>
      <c r="L34" s="49">
        <f t="shared" si="5"/>
        <v>0</v>
      </c>
      <c r="M34" s="47">
        <f t="shared" si="4"/>
        <v>0</v>
      </c>
      <c r="N34" s="110"/>
    </row>
    <row r="35" spans="2:16">
      <c r="B35" s="214"/>
      <c r="C35" s="71" t="s">
        <v>85</v>
      </c>
      <c r="D35" s="3" t="s">
        <v>59</v>
      </c>
      <c r="E35" s="9">
        <v>2</v>
      </c>
      <c r="F35" s="3"/>
      <c r="G35" s="9" t="s">
        <v>34</v>
      </c>
      <c r="H35" s="3"/>
      <c r="I35" s="75">
        <v>0.15</v>
      </c>
      <c r="J35" s="74">
        <f>IF(AND($E$10&gt;30,$E$10&lt;=32),($L$31*0.15),0)</f>
        <v>0</v>
      </c>
      <c r="K35" s="131"/>
      <c r="L35" s="49">
        <f t="shared" si="5"/>
        <v>0</v>
      </c>
      <c r="M35" s="47">
        <f t="shared" si="4"/>
        <v>0</v>
      </c>
      <c r="N35" s="110"/>
    </row>
    <row r="36" spans="2:16">
      <c r="B36" s="214"/>
      <c r="C36" s="71" t="s">
        <v>86</v>
      </c>
      <c r="D36" s="3" t="s">
        <v>59</v>
      </c>
      <c r="E36" s="9">
        <v>2</v>
      </c>
      <c r="F36" s="3"/>
      <c r="G36" s="9" t="s">
        <v>35</v>
      </c>
      <c r="H36" s="3"/>
      <c r="I36" s="75">
        <v>0.22500000000000001</v>
      </c>
      <c r="J36" s="74">
        <f>IF(AND($E$10&gt;32,$E$10&lt;=34),($L$31*0.225),0)</f>
        <v>1303.6452975000004</v>
      </c>
      <c r="K36" s="131"/>
      <c r="L36" s="49">
        <f t="shared" si="5"/>
        <v>1303.6452975000004</v>
      </c>
      <c r="M36" s="47">
        <f t="shared" si="4"/>
        <v>2607.2905950000008</v>
      </c>
      <c r="N36" s="110"/>
    </row>
    <row r="37" spans="2:16">
      <c r="B37" s="214"/>
      <c r="C37" s="71" t="s">
        <v>87</v>
      </c>
      <c r="D37" s="3" t="s">
        <v>59</v>
      </c>
      <c r="E37" s="9">
        <v>2</v>
      </c>
      <c r="F37" s="3"/>
      <c r="G37" s="9" t="s">
        <v>36</v>
      </c>
      <c r="H37" s="3"/>
      <c r="I37" s="75">
        <v>0.3</v>
      </c>
      <c r="J37" s="74">
        <f>IF(AND($E$10&gt;34,$E$10&lt;=40),($L$31*0.3),0)</f>
        <v>0</v>
      </c>
      <c r="K37" s="128"/>
      <c r="L37" s="49">
        <f t="shared" si="5"/>
        <v>0</v>
      </c>
      <c r="M37" s="47">
        <f t="shared" si="4"/>
        <v>0</v>
      </c>
      <c r="N37" s="110"/>
    </row>
    <row r="38" spans="2:16">
      <c r="B38" s="214"/>
      <c r="C38" s="71" t="s">
        <v>10</v>
      </c>
      <c r="D38" s="2" t="s">
        <v>42</v>
      </c>
      <c r="E38" s="9">
        <v>2</v>
      </c>
      <c r="F38" s="95">
        <v>1</v>
      </c>
      <c r="G38" s="96"/>
      <c r="H38" s="96"/>
      <c r="I38" s="77"/>
      <c r="J38" s="74">
        <v>150</v>
      </c>
      <c r="K38" s="131"/>
      <c r="L38" s="49">
        <f t="shared" si="5"/>
        <v>150</v>
      </c>
      <c r="M38" s="47">
        <f>+L38*E38*F38</f>
        <v>300</v>
      </c>
      <c r="N38" s="110"/>
    </row>
    <row r="39" spans="2:16">
      <c r="B39" s="214"/>
      <c r="C39" s="15" t="s">
        <v>76</v>
      </c>
      <c r="D39" s="2" t="s">
        <v>61</v>
      </c>
      <c r="E39" s="101">
        <v>2</v>
      </c>
      <c r="F39" s="10"/>
      <c r="G39" s="111"/>
      <c r="H39" s="111"/>
      <c r="I39" s="11"/>
      <c r="J39" s="112">
        <v>0</v>
      </c>
      <c r="K39" s="142"/>
      <c r="L39" s="49">
        <f t="shared" si="5"/>
        <v>0</v>
      </c>
      <c r="M39" s="47">
        <f>+L39*E39</f>
        <v>0</v>
      </c>
      <c r="N39" s="110"/>
    </row>
    <row r="40" spans="2:16">
      <c r="B40" s="214"/>
      <c r="C40" s="107" t="s">
        <v>74</v>
      </c>
      <c r="D40" s="2" t="s">
        <v>62</v>
      </c>
      <c r="E40" s="9">
        <v>2</v>
      </c>
      <c r="F40" s="3"/>
      <c r="G40" s="96"/>
      <c r="H40" s="96"/>
      <c r="I40" s="4"/>
      <c r="J40" s="83">
        <v>0</v>
      </c>
      <c r="K40" s="140"/>
      <c r="L40" s="49">
        <f t="shared" si="5"/>
        <v>0</v>
      </c>
      <c r="M40" s="47">
        <f>+L40*E40</f>
        <v>0</v>
      </c>
      <c r="N40" s="110"/>
    </row>
    <row r="41" spans="2:16" ht="15.75" thickBot="1">
      <c r="B41" s="215"/>
      <c r="C41" s="31"/>
      <c r="D41" s="42"/>
      <c r="E41" s="52"/>
      <c r="F41" s="52"/>
      <c r="G41" s="52"/>
      <c r="H41" s="52"/>
      <c r="I41" s="53"/>
      <c r="J41" s="54"/>
      <c r="K41" s="55"/>
      <c r="L41" s="60">
        <f>SUM(L32:L40)</f>
        <v>7247.6243975000016</v>
      </c>
      <c r="M41" s="84">
        <f>SUM(M32:M40)</f>
        <v>14495.248795000003</v>
      </c>
      <c r="N41" s="110"/>
    </row>
    <row r="42" spans="2:16" ht="15.75" thickBot="1">
      <c r="N42" s="65"/>
      <c r="P42" s="126"/>
    </row>
    <row r="43" spans="2:16" ht="15.75" thickBot="1">
      <c r="B43" s="213" t="s">
        <v>91</v>
      </c>
      <c r="C43" s="197" t="s">
        <v>56</v>
      </c>
      <c r="D43" s="198"/>
      <c r="E43" s="198"/>
      <c r="F43" s="198"/>
      <c r="G43" s="198"/>
      <c r="H43" s="198"/>
      <c r="I43" s="198"/>
      <c r="J43" s="198"/>
      <c r="K43" s="199"/>
      <c r="L43" s="209"/>
      <c r="M43" s="210"/>
      <c r="N43" s="66"/>
    </row>
    <row r="44" spans="2:16">
      <c r="B44" s="214"/>
      <c r="C44" s="13" t="s">
        <v>8</v>
      </c>
      <c r="D44" s="3" t="s">
        <v>39</v>
      </c>
      <c r="E44" s="105">
        <v>2</v>
      </c>
      <c r="F44" s="39"/>
      <c r="G44" s="97"/>
      <c r="H44" s="40">
        <f>+H15</f>
        <v>414</v>
      </c>
      <c r="I44" s="4"/>
      <c r="J44" s="74">
        <v>8</v>
      </c>
      <c r="K44" s="131"/>
      <c r="L44" s="45">
        <f>+H44*J44*(1-K44)</f>
        <v>3312</v>
      </c>
      <c r="M44" s="46">
        <f>+L44*E44</f>
        <v>6624</v>
      </c>
      <c r="N44" s="5" t="s">
        <v>27</v>
      </c>
    </row>
    <row r="45" spans="2:16" ht="15.75" thickBot="1">
      <c r="B45" s="214"/>
      <c r="C45" s="15" t="s">
        <v>9</v>
      </c>
      <c r="D45" s="2" t="s">
        <v>66</v>
      </c>
      <c r="E45" s="106">
        <v>2</v>
      </c>
      <c r="F45" s="153"/>
      <c r="G45" s="26" t="s">
        <v>43</v>
      </c>
      <c r="H45" s="27">
        <v>55</v>
      </c>
      <c r="I45" s="154"/>
      <c r="J45" s="155">
        <v>12</v>
      </c>
      <c r="K45" s="128"/>
      <c r="L45" s="49">
        <f>+H45*J45*(1-K45)</f>
        <v>660</v>
      </c>
      <c r="M45" s="47">
        <f>+L45*E45</f>
        <v>1320</v>
      </c>
      <c r="N45" s="5" t="s">
        <v>28</v>
      </c>
    </row>
    <row r="46" spans="2:16" ht="15" customHeight="1" thickBot="1">
      <c r="B46" s="214"/>
      <c r="C46" s="15" t="s">
        <v>10</v>
      </c>
      <c r="D46" s="20" t="s">
        <v>40</v>
      </c>
      <c r="E46" s="21"/>
      <c r="F46" s="22"/>
      <c r="G46" s="22"/>
      <c r="H46" s="22"/>
      <c r="I46" s="23"/>
      <c r="J46" s="24"/>
      <c r="K46" s="28"/>
      <c r="L46" s="29">
        <f>+L44+L45</f>
        <v>3972</v>
      </c>
      <c r="M46" s="48">
        <f>+M44+M45</f>
        <v>7944</v>
      </c>
      <c r="N46" s="5" t="s">
        <v>29</v>
      </c>
    </row>
    <row r="47" spans="2:16">
      <c r="B47" s="214"/>
      <c r="C47" s="71" t="s">
        <v>78</v>
      </c>
      <c r="D47" s="3" t="s">
        <v>59</v>
      </c>
      <c r="E47" s="9">
        <v>2</v>
      </c>
      <c r="F47" s="3"/>
      <c r="G47" s="9" t="s">
        <v>32</v>
      </c>
      <c r="H47" s="3"/>
      <c r="I47" s="75">
        <v>0</v>
      </c>
      <c r="J47" s="74">
        <f>IF(AND($E$11&gt;0,$E$11&lt;=28),($L$46),0)</f>
        <v>0</v>
      </c>
      <c r="K47" s="44"/>
      <c r="L47" s="49">
        <f>+J47*(1-K47)</f>
        <v>0</v>
      </c>
      <c r="M47" s="50">
        <f t="shared" ref="M47:M51" si="6">+L47*E47</f>
        <v>0</v>
      </c>
      <c r="N47" s="5" t="s">
        <v>25</v>
      </c>
    </row>
    <row r="48" spans="2:16">
      <c r="B48" s="214"/>
      <c r="C48" s="71" t="s">
        <v>79</v>
      </c>
      <c r="D48" s="3" t="s">
        <v>59</v>
      </c>
      <c r="E48" s="9">
        <v>2</v>
      </c>
      <c r="F48" s="3"/>
      <c r="G48" s="9" t="s">
        <v>33</v>
      </c>
      <c r="H48" s="3"/>
      <c r="I48" s="75">
        <v>7.4999999999999997E-2</v>
      </c>
      <c r="J48" s="74">
        <f>IF(AND($E$11&gt;28,$E$11&lt;=30),($L$46*0.075),0)</f>
        <v>297.89999999999998</v>
      </c>
      <c r="K48" s="127"/>
      <c r="L48" s="49">
        <f t="shared" ref="L48:L54" si="7">+J48*(1-K48)</f>
        <v>297.89999999999998</v>
      </c>
      <c r="M48" s="50">
        <f t="shared" si="6"/>
        <v>595.79999999999995</v>
      </c>
      <c r="N48" s="5" t="s">
        <v>25</v>
      </c>
    </row>
    <row r="49" spans="2:14">
      <c r="B49" s="214"/>
      <c r="C49" s="71" t="s">
        <v>80</v>
      </c>
      <c r="D49" s="3" t="s">
        <v>59</v>
      </c>
      <c r="E49" s="9">
        <v>2</v>
      </c>
      <c r="F49" s="3"/>
      <c r="G49" s="9" t="s">
        <v>34</v>
      </c>
      <c r="H49" s="3"/>
      <c r="I49" s="75">
        <v>0.15</v>
      </c>
      <c r="J49" s="74">
        <f>IF(AND($E$11&gt;30,$E$11&lt;=32),($L$46*0.15),0)</f>
        <v>0</v>
      </c>
      <c r="K49" s="44"/>
      <c r="L49" s="49">
        <f t="shared" si="7"/>
        <v>0</v>
      </c>
      <c r="M49" s="50">
        <f t="shared" si="6"/>
        <v>0</v>
      </c>
      <c r="N49" s="5" t="s">
        <v>25</v>
      </c>
    </row>
    <row r="50" spans="2:14">
      <c r="B50" s="214"/>
      <c r="C50" s="71" t="s">
        <v>81</v>
      </c>
      <c r="D50" s="3" t="s">
        <v>59</v>
      </c>
      <c r="E50" s="9">
        <v>2</v>
      </c>
      <c r="F50" s="3"/>
      <c r="G50" s="9" t="s">
        <v>35</v>
      </c>
      <c r="H50" s="3"/>
      <c r="I50" s="75">
        <v>0.22500000000000001</v>
      </c>
      <c r="J50" s="74">
        <f>IF(AND($E$11&gt;32,$E$11&lt;=34),($L$46*0.225),0)</f>
        <v>0</v>
      </c>
      <c r="K50" s="44"/>
      <c r="L50" s="49">
        <f t="shared" si="7"/>
        <v>0</v>
      </c>
      <c r="M50" s="50">
        <f t="shared" si="6"/>
        <v>0</v>
      </c>
      <c r="N50" s="5" t="s">
        <v>25</v>
      </c>
    </row>
    <row r="51" spans="2:14">
      <c r="B51" s="214"/>
      <c r="C51" s="100" t="s">
        <v>82</v>
      </c>
      <c r="D51" s="3" t="s">
        <v>59</v>
      </c>
      <c r="E51" s="9">
        <v>2</v>
      </c>
      <c r="F51" s="3"/>
      <c r="G51" s="9" t="s">
        <v>36</v>
      </c>
      <c r="H51" s="3"/>
      <c r="I51" s="78">
        <v>0.3</v>
      </c>
      <c r="J51" s="74">
        <f>IF(AND($E$11&gt;34,$E$11&lt;=40),($L$46*0.3),0)</f>
        <v>0</v>
      </c>
      <c r="K51" s="44"/>
      <c r="L51" s="49">
        <f t="shared" si="7"/>
        <v>0</v>
      </c>
      <c r="M51" s="50">
        <f t="shared" si="6"/>
        <v>0</v>
      </c>
      <c r="N51" s="5" t="s">
        <v>25</v>
      </c>
    </row>
    <row r="52" spans="2:14">
      <c r="B52" s="214"/>
      <c r="C52" s="15" t="s">
        <v>76</v>
      </c>
      <c r="D52" s="82" t="s">
        <v>71</v>
      </c>
      <c r="E52" s="9">
        <v>1</v>
      </c>
      <c r="F52" s="96"/>
      <c r="G52" s="96"/>
      <c r="H52" s="80">
        <v>65</v>
      </c>
      <c r="I52" s="76"/>
      <c r="J52" s="74">
        <f>(J44*H52)*0.5+L45/2</f>
        <v>590</v>
      </c>
      <c r="K52" s="132"/>
      <c r="L52" s="49">
        <f t="shared" ref="L52:L53" si="8">J52*(1-K52)</f>
        <v>590</v>
      </c>
      <c r="M52" s="47">
        <f>+L52*E52</f>
        <v>590</v>
      </c>
      <c r="N52" s="18" t="s">
        <v>26</v>
      </c>
    </row>
    <row r="53" spans="2:14">
      <c r="B53" s="214"/>
      <c r="C53" s="15" t="s">
        <v>74</v>
      </c>
      <c r="D53" s="82" t="s">
        <v>70</v>
      </c>
      <c r="E53" s="9">
        <v>1</v>
      </c>
      <c r="F53" s="96"/>
      <c r="G53" s="96"/>
      <c r="H53" s="80"/>
      <c r="I53" s="76"/>
      <c r="J53" s="83">
        <v>0</v>
      </c>
      <c r="K53" s="131"/>
      <c r="L53" s="49">
        <f t="shared" si="8"/>
        <v>0</v>
      </c>
      <c r="M53" s="47">
        <f t="shared" ref="M53" si="9">+L53*E53</f>
        <v>0</v>
      </c>
      <c r="N53" s="110"/>
    </row>
    <row r="54" spans="2:14" ht="15.75" thickBot="1">
      <c r="B54" s="214"/>
      <c r="C54" s="15" t="s">
        <v>12</v>
      </c>
      <c r="D54" s="2" t="s">
        <v>42</v>
      </c>
      <c r="E54" s="9">
        <v>2</v>
      </c>
      <c r="F54" s="3">
        <v>1</v>
      </c>
      <c r="G54" s="96"/>
      <c r="H54" s="70"/>
      <c r="I54" s="76"/>
      <c r="J54" s="74">
        <v>150</v>
      </c>
      <c r="K54" s="44"/>
      <c r="L54" s="49">
        <f t="shared" si="7"/>
        <v>150</v>
      </c>
      <c r="M54" s="47">
        <f>+L54*E54*F54</f>
        <v>300</v>
      </c>
      <c r="N54" s="30"/>
    </row>
    <row r="55" spans="2:14" ht="15.75" thickBot="1">
      <c r="B55" s="214"/>
      <c r="C55" s="15" t="s">
        <v>77</v>
      </c>
      <c r="D55" s="2" t="s">
        <v>61</v>
      </c>
      <c r="E55" s="9">
        <v>2</v>
      </c>
      <c r="F55" s="3"/>
      <c r="G55" s="96"/>
      <c r="H55" s="96"/>
      <c r="I55" s="4"/>
      <c r="J55" s="83">
        <v>0</v>
      </c>
      <c r="K55" s="44"/>
      <c r="L55" s="137">
        <f>+J55*(1-K55)</f>
        <v>0</v>
      </c>
      <c r="M55" s="47">
        <f>+L55*E55</f>
        <v>0</v>
      </c>
      <c r="N55" s="30"/>
    </row>
    <row r="56" spans="2:14" ht="15.75" thickBot="1">
      <c r="B56" s="214"/>
      <c r="C56" s="119" t="s">
        <v>75</v>
      </c>
      <c r="D56" s="2" t="s">
        <v>62</v>
      </c>
      <c r="E56" s="9">
        <v>2</v>
      </c>
      <c r="F56" s="3"/>
      <c r="G56" s="96"/>
      <c r="H56" s="96"/>
      <c r="I56" s="4"/>
      <c r="J56" s="83">
        <v>0</v>
      </c>
      <c r="K56" s="44"/>
      <c r="L56" s="137">
        <f>+J56*(1-K56)</f>
        <v>0</v>
      </c>
      <c r="M56" s="47">
        <f>+L56*E56</f>
        <v>0</v>
      </c>
      <c r="N56" s="30"/>
    </row>
    <row r="57" spans="2:14" ht="15.75" thickBot="1">
      <c r="B57" s="215"/>
      <c r="C57" s="113"/>
      <c r="D57" s="114"/>
      <c r="E57" s="115"/>
      <c r="F57" s="115"/>
      <c r="G57" s="115"/>
      <c r="H57" s="115"/>
      <c r="I57" s="116"/>
      <c r="J57" s="117"/>
      <c r="K57" s="118"/>
      <c r="L57" s="92">
        <f>SUM(L46:L56)</f>
        <v>5009.8999999999996</v>
      </c>
      <c r="M57" s="156">
        <f>SUM(M46:M56)</f>
        <v>9429.7999999999993</v>
      </c>
      <c r="N57" s="30"/>
    </row>
    <row r="58" spans="2:14" ht="15.75" thickBot="1">
      <c r="N58" s="30"/>
    </row>
    <row r="59" spans="2:14" ht="15.75" thickBot="1">
      <c r="B59" s="213" t="s">
        <v>92</v>
      </c>
      <c r="C59" s="205" t="s">
        <v>48</v>
      </c>
      <c r="D59" s="201"/>
      <c r="E59" s="201"/>
      <c r="F59" s="201"/>
      <c r="G59" s="201"/>
      <c r="H59" s="201"/>
      <c r="I59" s="201"/>
      <c r="J59" s="201"/>
      <c r="K59" s="202"/>
      <c r="L59" s="157"/>
      <c r="M59" s="158"/>
      <c r="N59" s="30"/>
    </row>
    <row r="60" spans="2:14" ht="15.75" thickBot="1">
      <c r="B60" s="214"/>
      <c r="C60" s="71" t="s">
        <v>8</v>
      </c>
      <c r="D60" s="2" t="s">
        <v>58</v>
      </c>
      <c r="E60" s="105">
        <v>2</v>
      </c>
      <c r="F60" s="2"/>
      <c r="G60" s="2"/>
      <c r="H60" s="27">
        <v>14</v>
      </c>
      <c r="I60" s="8"/>
      <c r="J60" s="139">
        <f>H60*(($E$6*$E$7*$E$8)/800)</f>
        <v>5793.9791000000014</v>
      </c>
      <c r="K60" s="131"/>
      <c r="L60" s="49">
        <f>+J60*(1-K60)</f>
        <v>5793.9791000000014</v>
      </c>
      <c r="M60" s="138">
        <f>+L60*E60</f>
        <v>11587.958200000003</v>
      </c>
      <c r="N60" s="30"/>
    </row>
    <row r="61" spans="2:14" ht="15.75" thickBot="1">
      <c r="B61" s="214"/>
      <c r="C61" s="71" t="s">
        <v>9</v>
      </c>
      <c r="D61" s="3" t="s">
        <v>23</v>
      </c>
      <c r="E61" s="21"/>
      <c r="F61" s="22"/>
      <c r="G61" s="22"/>
      <c r="H61" s="22"/>
      <c r="I61" s="23"/>
      <c r="J61" s="24"/>
      <c r="K61" s="28"/>
      <c r="L61" s="29">
        <f>++L60</f>
        <v>5793.9791000000014</v>
      </c>
      <c r="M61" s="48">
        <f>+M60</f>
        <v>11587.958200000003</v>
      </c>
      <c r="N61" s="30"/>
    </row>
    <row r="62" spans="2:14" ht="15.75" thickBot="1">
      <c r="B62" s="214"/>
      <c r="C62" s="71" t="s">
        <v>83</v>
      </c>
      <c r="D62" s="3" t="s">
        <v>59</v>
      </c>
      <c r="E62" s="9">
        <v>2</v>
      </c>
      <c r="F62" s="3"/>
      <c r="G62" s="9" t="s">
        <v>32</v>
      </c>
      <c r="H62" s="3"/>
      <c r="I62" s="75">
        <v>0</v>
      </c>
      <c r="J62" s="74">
        <f>IF(AND($E$10&gt;0,$E$10&lt;=28),($L$61),0)</f>
        <v>0</v>
      </c>
      <c r="K62" s="135"/>
      <c r="L62" s="49">
        <f>J62*(1-K62)</f>
        <v>0</v>
      </c>
      <c r="M62" s="46">
        <f>+L62*E62</f>
        <v>0</v>
      </c>
      <c r="N62" s="30"/>
    </row>
    <row r="63" spans="2:14" ht="15.75" thickBot="1">
      <c r="B63" s="214"/>
      <c r="C63" s="71" t="s">
        <v>84</v>
      </c>
      <c r="D63" s="3" t="s">
        <v>59</v>
      </c>
      <c r="E63" s="9">
        <v>2</v>
      </c>
      <c r="F63" s="3"/>
      <c r="G63" s="9" t="s">
        <v>33</v>
      </c>
      <c r="H63" s="3"/>
      <c r="I63" s="75">
        <v>7.4999999999999997E-2</v>
      </c>
      <c r="J63" s="74">
        <f>IF(AND($E$11&gt;28,$E$11&lt;=30),($L$61*0.075),0)</f>
        <v>434.5484325000001</v>
      </c>
      <c r="K63" s="135"/>
      <c r="L63" s="49">
        <f>J63*(1-K63)</f>
        <v>434.5484325000001</v>
      </c>
      <c r="M63" s="47">
        <f>+L63*E63</f>
        <v>869.09686500000021</v>
      </c>
      <c r="N63" s="30"/>
    </row>
    <row r="64" spans="2:14" ht="15.75" thickBot="1">
      <c r="B64" s="214"/>
      <c r="C64" s="71" t="s">
        <v>85</v>
      </c>
      <c r="D64" s="3" t="s">
        <v>59</v>
      </c>
      <c r="E64" s="9">
        <v>2</v>
      </c>
      <c r="F64" s="3"/>
      <c r="G64" s="9" t="s">
        <v>34</v>
      </c>
      <c r="H64" s="3"/>
      <c r="I64" s="75">
        <v>0.15</v>
      </c>
      <c r="J64" s="74">
        <f>IF(AND($E$11&gt;30,$E$11&lt;=32),($L$61*0.15),0)</f>
        <v>0</v>
      </c>
      <c r="K64" s="135"/>
      <c r="L64" s="49">
        <f>J64*(1-K64)</f>
        <v>0</v>
      </c>
      <c r="M64" s="47">
        <f>+L64*E64</f>
        <v>0</v>
      </c>
      <c r="N64" s="30"/>
    </row>
    <row r="65" spans="2:14" ht="15.75" thickBot="1">
      <c r="B65" s="214"/>
      <c r="C65" s="71" t="s">
        <v>86</v>
      </c>
      <c r="D65" s="3" t="s">
        <v>59</v>
      </c>
      <c r="E65" s="9">
        <v>2</v>
      </c>
      <c r="F65" s="3"/>
      <c r="G65" s="9" t="s">
        <v>35</v>
      </c>
      <c r="H65" s="3"/>
      <c r="I65" s="75">
        <v>0.22500000000000001</v>
      </c>
      <c r="J65" s="74">
        <f>IF(AND($E$11&gt;32,$E$11&lt;=34),($L$61*0.225),0)</f>
        <v>0</v>
      </c>
      <c r="K65" s="135"/>
      <c r="L65" s="49">
        <f>J65*(1-K65)</f>
        <v>0</v>
      </c>
      <c r="M65" s="47">
        <f>+L65*E65</f>
        <v>0</v>
      </c>
      <c r="N65" s="30"/>
    </row>
    <row r="66" spans="2:14" ht="15.75" thickBot="1">
      <c r="B66" s="214"/>
      <c r="C66" s="71" t="s">
        <v>87</v>
      </c>
      <c r="D66" s="3" t="s">
        <v>59</v>
      </c>
      <c r="E66" s="9">
        <v>2</v>
      </c>
      <c r="F66" s="3"/>
      <c r="G66" s="9" t="s">
        <v>36</v>
      </c>
      <c r="H66" s="3"/>
      <c r="I66" s="75">
        <v>0.3</v>
      </c>
      <c r="J66" s="74">
        <f>IF(AND($E$10&gt;34,$E$10&lt;=40),($L$61*0.3),0)</f>
        <v>0</v>
      </c>
      <c r="K66" s="136"/>
      <c r="L66" s="49">
        <f>J66*(1-K66)</f>
        <v>0</v>
      </c>
      <c r="M66" s="47">
        <f>+L66*E66</f>
        <v>0</v>
      </c>
      <c r="N66" s="30"/>
    </row>
    <row r="67" spans="2:14" ht="15.75" thickBot="1">
      <c r="B67" s="214"/>
      <c r="C67" s="71" t="s">
        <v>10</v>
      </c>
      <c r="D67" s="2" t="s">
        <v>42</v>
      </c>
      <c r="E67" s="9">
        <v>2</v>
      </c>
      <c r="F67" s="3">
        <v>1</v>
      </c>
      <c r="G67" s="96"/>
      <c r="H67" s="96"/>
      <c r="I67" s="77"/>
      <c r="J67" s="74">
        <v>150</v>
      </c>
      <c r="K67" s="135"/>
      <c r="L67" s="49">
        <f>+J67*(1-K67)</f>
        <v>150</v>
      </c>
      <c r="M67" s="47">
        <f>+L67*E67*F67</f>
        <v>300</v>
      </c>
      <c r="N67" s="37"/>
    </row>
    <row r="68" spans="2:14" ht="15.75" thickBot="1">
      <c r="B68" s="214"/>
      <c r="C68" s="15" t="s">
        <v>76</v>
      </c>
      <c r="D68" s="2" t="s">
        <v>61</v>
      </c>
      <c r="E68" s="9">
        <v>2</v>
      </c>
      <c r="F68" s="3"/>
      <c r="G68" s="96"/>
      <c r="H68" s="96"/>
      <c r="I68" s="4"/>
      <c r="J68" s="83">
        <v>0</v>
      </c>
      <c r="K68" s="140"/>
      <c r="L68" s="49">
        <f>+J68*(1-K68)</f>
        <v>0</v>
      </c>
      <c r="M68" s="47">
        <f>+L68*E68</f>
        <v>0</v>
      </c>
      <c r="N68" s="37"/>
    </row>
    <row r="69" spans="2:14" ht="15.75" thickBot="1">
      <c r="B69" s="214"/>
      <c r="C69" s="107" t="s">
        <v>74</v>
      </c>
      <c r="D69" s="2" t="s">
        <v>62</v>
      </c>
      <c r="E69" s="9">
        <v>2</v>
      </c>
      <c r="F69" s="3"/>
      <c r="G69" s="96"/>
      <c r="H69" s="96"/>
      <c r="I69" s="4"/>
      <c r="J69" s="83">
        <v>0</v>
      </c>
      <c r="K69" s="140"/>
      <c r="L69" s="49">
        <f>+J69*(1-K69)</f>
        <v>0</v>
      </c>
      <c r="M69" s="47">
        <f>+L69*E69</f>
        <v>0</v>
      </c>
      <c r="N69" s="37"/>
    </row>
    <row r="70" spans="2:14" ht="15.75" thickBot="1">
      <c r="B70" s="215"/>
      <c r="C70" s="31"/>
      <c r="D70" s="42"/>
      <c r="E70" s="52" t="s">
        <v>67</v>
      </c>
      <c r="F70" s="52"/>
      <c r="G70" s="52"/>
      <c r="H70" s="52"/>
      <c r="I70" s="53"/>
      <c r="J70" s="54"/>
      <c r="K70" s="55"/>
      <c r="L70" s="92">
        <f>SUM(L61:L69)</f>
        <v>6378.5275325000011</v>
      </c>
      <c r="M70" s="92">
        <f>SUM(M61:M69)</f>
        <v>12757.055065000002</v>
      </c>
      <c r="N70" s="37"/>
    </row>
    <row r="71" spans="2:14" ht="15.75" thickBot="1">
      <c r="N71" s="37"/>
    </row>
    <row r="72" spans="2:14" ht="29.25" thickBot="1">
      <c r="C72" s="193" t="s">
        <v>24</v>
      </c>
      <c r="D72" s="194"/>
      <c r="E72" s="194"/>
      <c r="F72" s="194"/>
      <c r="G72" s="194"/>
      <c r="H72" s="194"/>
      <c r="I72" s="194"/>
      <c r="J72" s="194"/>
      <c r="K72" s="195"/>
      <c r="L72" s="196">
        <f>+M28+M41+M57+M70</f>
        <v>47303.503860000004</v>
      </c>
      <c r="M72" s="196"/>
    </row>
    <row r="75" spans="2:14" ht="18.75">
      <c r="C75" s="191" t="s">
        <v>13</v>
      </c>
      <c r="D75" s="191"/>
    </row>
    <row r="76" spans="2:14" ht="18.75">
      <c r="C76" s="183" t="s">
        <v>14</v>
      </c>
      <c r="D76" s="185" t="s">
        <v>72</v>
      </c>
    </row>
    <row r="77" spans="2:14" ht="30">
      <c r="C77" s="184" t="s">
        <v>15</v>
      </c>
      <c r="D77" s="6" t="s">
        <v>63</v>
      </c>
    </row>
    <row r="78" spans="2:14" ht="18.75">
      <c r="C78" s="184" t="s">
        <v>88</v>
      </c>
      <c r="D78" s="6" t="s">
        <v>64</v>
      </c>
    </row>
    <row r="79" spans="2:14" ht="30">
      <c r="C79" s="184" t="s">
        <v>60</v>
      </c>
      <c r="D79" s="170" t="s">
        <v>73</v>
      </c>
    </row>
  </sheetData>
  <mergeCells count="15">
    <mergeCell ref="B59:B70"/>
    <mergeCell ref="B14:B28"/>
    <mergeCell ref="B30:B41"/>
    <mergeCell ref="B43:B57"/>
    <mergeCell ref="C75:D75"/>
    <mergeCell ref="L14:M14"/>
    <mergeCell ref="L43:M43"/>
    <mergeCell ref="L30:M30"/>
    <mergeCell ref="D2:N2"/>
    <mergeCell ref="C72:K72"/>
    <mergeCell ref="L72:M72"/>
    <mergeCell ref="C14:K14"/>
    <mergeCell ref="C43:K43"/>
    <mergeCell ref="C30:K30"/>
    <mergeCell ref="C59:K59"/>
  </mergeCells>
  <printOptions horizontalCentered="1"/>
  <pageMargins left="0.19685039370078741" right="0.19685039370078741" top="0.19685039370078741" bottom="0.19685039370078741" header="0.31496062992125984" footer="0.31496062992125984"/>
  <pageSetup paperSize="8" scale="50" orientation="landscape" r:id="rId1"/>
  <ignoredErrors>
    <ignoredError sqref="J47 J18:J22 J49:J5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228F90B725EDE4CB65007F09AA61660" ma:contentTypeVersion="4" ma:contentTypeDescription="Crear nuevo documento." ma:contentTypeScope="" ma:versionID="d10f030eaec70771b59df4c870ae7b32">
  <xsd:schema xmlns:xsd="http://www.w3.org/2001/XMLSchema" xmlns:xs="http://www.w3.org/2001/XMLSchema" xmlns:p="http://schemas.microsoft.com/office/2006/metadata/properties" xmlns:ns2="00c2d13f-6dcd-4e1f-873d-a38f8c8618be" xmlns:ns3="54f3d561-d1e4-4108-9edb-52c9b46e52c3" targetNamespace="http://schemas.microsoft.com/office/2006/metadata/properties" ma:root="true" ma:fieldsID="4c384f1c88ebb1c8d1de8f68b2c4afa5" ns2:_="" ns3:_="">
    <xsd:import namespace="00c2d13f-6dcd-4e1f-873d-a38f8c8618be"/>
    <xsd:import namespace="54f3d561-d1e4-4108-9edb-52c9b46e52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c2d13f-6dcd-4e1f-873d-a38f8c8618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3d561-d1e4-4108-9edb-52c9b46e52c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95C830-DA65-4757-BC8E-8CDEB706A61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0F605A5-B6E7-4DFB-9242-C6F746FAB8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c2d13f-6dcd-4e1f-873d-a38f8c8618be"/>
    <ds:schemaRef ds:uri="54f3d561-d1e4-4108-9edb-52c9b46e52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CB26698-DB36-4C64-9C5A-0FCAD836E3B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ESC - PyP</vt:lpstr>
      <vt:lpstr>BB - PyP</vt:lpstr>
      <vt:lpstr>'BB - PyP'!Área_de_impresión</vt:lpstr>
      <vt:lpstr>'ESC - PyP'!Área_de_impresión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Brizuela, Claudio</dc:creator>
  <cp:lastModifiedBy>Curatnik, Candela</cp:lastModifiedBy>
  <cp:lastPrinted>2019-02-25T11:32:58Z</cp:lastPrinted>
  <dcterms:created xsi:type="dcterms:W3CDTF">2016-10-28T18:48:35Z</dcterms:created>
  <dcterms:modified xsi:type="dcterms:W3CDTF">2022-03-03T15:27:10Z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0x010100F228F90B725EDE4CB65007F09AA61660</vt:lpwstr>
  </property>
</Properties>
</file>